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DOUTORADO2\"/>
    </mc:Choice>
  </mc:AlternateContent>
  <xr:revisionPtr revIDLastSave="0" documentId="13_ncr:1_{7EB51429-35C5-4837-8FD8-24EC7F272879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Referências Elo 3" sheetId="1" r:id="rId1"/>
    <sheet name="ELO 3" sheetId="4" r:id="rId2"/>
    <sheet name="Input_SIG" sheetId="5" r:id="rId3"/>
  </sheets>
  <definedNames>
    <definedName name="_xlnm._FilterDatabase" localSheetId="1" hidden="1">'ELO 3'!$A$4:$AS$131</definedName>
    <definedName name="_xlnm._FilterDatabase" localSheetId="0" hidden="1">'Referências Elo 3'!$A$7:$Y$23</definedName>
  </definedNames>
  <calcPr calcId="191029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8" i="4" l="1"/>
  <c r="Z24" i="4"/>
  <c r="AA24" i="4"/>
  <c r="AA77" i="4"/>
  <c r="Z77" i="4"/>
  <c r="AA8" i="4"/>
  <c r="AA129" i="4"/>
  <c r="Z129" i="4"/>
  <c r="AA130" i="4"/>
  <c r="Z130" i="4"/>
  <c r="AA124" i="4"/>
  <c r="Z124" i="4"/>
  <c r="AA131" i="4"/>
  <c r="Z131" i="4"/>
  <c r="AA123" i="4"/>
  <c r="Z123" i="4"/>
  <c r="AA122" i="4"/>
  <c r="Z122" i="4"/>
  <c r="AA121" i="4"/>
  <c r="Z121" i="4"/>
  <c r="AA120" i="4"/>
  <c r="Z120" i="4"/>
  <c r="AA128" i="4"/>
  <c r="Z128" i="4"/>
  <c r="AA127" i="4"/>
  <c r="Z127" i="4"/>
  <c r="AA125" i="4"/>
  <c r="Z125" i="4"/>
  <c r="AA119" i="4"/>
  <c r="Z119" i="4"/>
  <c r="AA118" i="4"/>
  <c r="Z118" i="4"/>
  <c r="AA126" i="4"/>
  <c r="Z126" i="4"/>
  <c r="AA58" i="4"/>
  <c r="Z58" i="4"/>
  <c r="AA51" i="4"/>
  <c r="Z51" i="4"/>
  <c r="AA50" i="4"/>
  <c r="Z50" i="4"/>
  <c r="AA49" i="4"/>
  <c r="Z49" i="4"/>
  <c r="AA48" i="4"/>
  <c r="Z48" i="4"/>
  <c r="AA47" i="4"/>
  <c r="Z47" i="4"/>
  <c r="AA60" i="4"/>
  <c r="Z60" i="4"/>
  <c r="AA59" i="4"/>
  <c r="Z59" i="4"/>
  <c r="AA76" i="4"/>
  <c r="Z76" i="4"/>
  <c r="AA52" i="4"/>
  <c r="Z52" i="4"/>
  <c r="AA78" i="4"/>
  <c r="Z78" i="4"/>
  <c r="AA46" i="4"/>
  <c r="Z46" i="4"/>
  <c r="AA45" i="4"/>
  <c r="Z45" i="4"/>
  <c r="AA55" i="4"/>
  <c r="Z55" i="4"/>
  <c r="AA54" i="4"/>
  <c r="Z54" i="4"/>
  <c r="AA57" i="4"/>
  <c r="Z57" i="4"/>
  <c r="AA56" i="4"/>
  <c r="Z56" i="4"/>
  <c r="AA61" i="4"/>
  <c r="Z61" i="4"/>
  <c r="AA75" i="4"/>
  <c r="Z75" i="4"/>
  <c r="AA74" i="4"/>
  <c r="Z74" i="4"/>
  <c r="AA73" i="4"/>
  <c r="Z73" i="4"/>
  <c r="AA72" i="4"/>
  <c r="Z72" i="4"/>
  <c r="AA71" i="4"/>
  <c r="Z71" i="4"/>
  <c r="AA69" i="4"/>
  <c r="Z69" i="4"/>
  <c r="AA67" i="4"/>
  <c r="Z67" i="4"/>
  <c r="W66" i="4"/>
  <c r="Z65" i="4"/>
  <c r="AA64" i="4"/>
  <c r="Z64" i="4"/>
  <c r="AA63" i="4"/>
  <c r="Z63" i="4"/>
  <c r="AA43" i="4"/>
  <c r="Z43" i="4"/>
  <c r="AA44" i="4"/>
  <c r="Z44" i="4"/>
  <c r="AA62" i="4"/>
  <c r="Z62" i="4"/>
  <c r="AA41" i="4"/>
  <c r="Z41" i="4"/>
  <c r="AA40" i="4"/>
  <c r="Z40" i="4"/>
  <c r="AA38" i="4"/>
  <c r="Z38" i="4"/>
  <c r="AA23" i="4"/>
  <c r="Z23" i="4"/>
  <c r="AA26" i="4"/>
  <c r="Z26" i="4"/>
  <c r="AA25" i="4"/>
  <c r="Z25" i="4"/>
  <c r="AA29" i="4"/>
  <c r="Z29" i="4"/>
  <c r="AA28" i="4"/>
  <c r="Z28" i="4"/>
  <c r="AA27" i="4"/>
  <c r="Z27" i="4"/>
  <c r="AA37" i="4"/>
  <c r="Z37" i="4"/>
  <c r="AA36" i="4"/>
  <c r="Z36" i="4"/>
  <c r="AA31" i="4"/>
  <c r="Z31" i="4"/>
  <c r="AA32" i="4"/>
  <c r="Z32" i="4"/>
  <c r="AA35" i="4"/>
  <c r="Z35" i="4"/>
  <c r="AA34" i="4"/>
  <c r="Z34" i="4"/>
  <c r="AA22" i="4"/>
  <c r="Z22" i="4"/>
  <c r="AA21" i="4"/>
  <c r="Z21" i="4"/>
  <c r="AA11" i="4"/>
  <c r="Z11" i="4"/>
  <c r="AA10" i="4"/>
  <c r="Z10" i="4"/>
  <c r="AA9" i="4"/>
  <c r="Z9" i="4"/>
  <c r="AA7" i="4"/>
  <c r="Z7" i="4"/>
  <c r="AA12" i="4"/>
  <c r="Z12" i="4"/>
  <c r="AA20" i="4"/>
  <c r="Z20" i="4"/>
  <c r="AA19" i="4"/>
  <c r="Z19" i="4"/>
  <c r="AA18" i="4"/>
  <c r="Z18" i="4"/>
  <c r="AA17" i="4"/>
  <c r="Z17" i="4"/>
  <c r="AA16" i="4"/>
  <c r="Z16" i="4"/>
  <c r="AA6" i="4"/>
  <c r="Z6" i="4"/>
  <c r="AA15" i="4"/>
  <c r="Z15" i="4"/>
  <c r="AA14" i="4"/>
  <c r="Z14" i="4"/>
  <c r="AA13" i="4"/>
  <c r="Z13" i="4"/>
  <c r="AH129" i="4"/>
  <c r="AH130" i="4"/>
  <c r="AH124" i="4"/>
  <c r="AH119" i="4"/>
  <c r="AH128" i="4"/>
  <c r="AH127" i="4"/>
  <c r="AH125" i="4"/>
  <c r="AH118" i="4"/>
  <c r="AH58" i="4"/>
  <c r="AH76" i="4"/>
  <c r="AH77" i="4"/>
  <c r="AH52" i="4"/>
  <c r="AH54" i="4"/>
  <c r="AH75" i="4"/>
  <c r="AH74" i="4"/>
  <c r="AH70" i="4"/>
  <c r="AH69" i="4"/>
  <c r="AH68" i="4"/>
  <c r="AH66" i="4"/>
  <c r="AH65" i="4"/>
  <c r="AH64" i="4"/>
  <c r="AH63" i="4"/>
  <c r="AH43" i="4"/>
  <c r="AH56" i="4"/>
  <c r="AH57" i="4"/>
  <c r="AH61" i="4"/>
  <c r="AH34" i="4"/>
  <c r="AH35" i="4"/>
  <c r="AH32" i="4"/>
  <c r="AH31" i="4"/>
  <c r="AH36" i="4"/>
  <c r="AH37" i="4"/>
  <c r="AH33" i="4"/>
  <c r="AH24" i="4"/>
  <c r="AH38" i="4"/>
  <c r="AH26" i="4"/>
  <c r="AH25" i="4"/>
  <c r="AH30" i="4"/>
  <c r="AH22" i="4"/>
  <c r="AH5" i="4"/>
  <c r="AH20" i="4"/>
  <c r="AH19" i="4"/>
  <c r="AH18" i="4"/>
  <c r="AH17" i="4"/>
  <c r="AH16" i="4"/>
  <c r="AH8" i="4"/>
  <c r="AH7" i="4"/>
  <c r="AH12" i="4"/>
  <c r="AH6" i="4"/>
  <c r="AH40" i="4"/>
  <c r="AH42" i="4"/>
  <c r="AH53" i="4"/>
  <c r="R30" i="4"/>
  <c r="Q30" i="4"/>
  <c r="R42" i="4"/>
  <c r="Q42" i="4"/>
  <c r="R37" i="4"/>
  <c r="Q37" i="4"/>
  <c r="R36" i="4"/>
  <c r="Q36" i="4"/>
  <c r="R31" i="4"/>
  <c r="Q31" i="4"/>
  <c r="R32" i="4"/>
  <c r="Q32" i="4"/>
  <c r="R35" i="4"/>
  <c r="Q35" i="4"/>
  <c r="R34" i="4"/>
  <c r="Q34" i="4"/>
  <c r="R22" i="4"/>
  <c r="Q22" i="4"/>
  <c r="R40" i="4"/>
  <c r="Q40" i="4"/>
  <c r="AA65" i="4"/>
  <c r="Y65" i="4"/>
</calcChain>
</file>

<file path=xl/sharedStrings.xml><?xml version="1.0" encoding="utf-8"?>
<sst xmlns="http://schemas.openxmlformats.org/spreadsheetml/2006/main" count="8066" uniqueCount="779">
  <si>
    <t>E</t>
  </si>
  <si>
    <t>Coordenadas graus decimais</t>
  </si>
  <si>
    <t>Outros trabalhos técnicos</t>
  </si>
  <si>
    <t>Secretaria</t>
  </si>
  <si>
    <t xml:space="preserve">Elo 1 – Áreas de coleta extrativista ou colheita em sistema agroflorestal de matéria prima; </t>
  </si>
  <si>
    <t>Coordenadas graus , minutos e segundos</t>
  </si>
  <si>
    <t>Elo 2 – Locais de pré-processamento da matéria prima</t>
  </si>
  <si>
    <t>C</t>
  </si>
  <si>
    <t>Elo 3 -  Locais de agregação de valor/processamento da matéria prima;</t>
  </si>
  <si>
    <t xml:space="preserve">Elo 4 – Rotas de escoamento da matéria prima e produtos e para destinos finais; </t>
  </si>
  <si>
    <t xml:space="preserve">Elo 5 – Locais de logística do escoamento da cadeia produtiva </t>
  </si>
  <si>
    <t>Elo 6 – Locais de destino do material processado.</t>
  </si>
  <si>
    <t>Número da Referência</t>
  </si>
  <si>
    <t>Cadeia</t>
  </si>
  <si>
    <t>Produto</t>
  </si>
  <si>
    <t>Nome do empreendimento</t>
  </si>
  <si>
    <t>Endereço ou Descrição Localização</t>
  </si>
  <si>
    <t>Cidade</t>
  </si>
  <si>
    <t>Estado</t>
  </si>
  <si>
    <t>LAT</t>
  </si>
  <si>
    <t>LONG</t>
  </si>
  <si>
    <t>Graus</t>
  </si>
  <si>
    <t>Minutos</t>
  </si>
  <si>
    <t>Segundos</t>
  </si>
  <si>
    <t>N ou S</t>
  </si>
  <si>
    <t>Identificação dos Atores</t>
  </si>
  <si>
    <t>Tipo de empreita</t>
  </si>
  <si>
    <t>Tipos de maquinário utilizados</t>
  </si>
  <si>
    <t>Material de entrada no processo</t>
  </si>
  <si>
    <t>Material de saída do processo</t>
  </si>
  <si>
    <t>Agrega outros insumos de origem local</t>
  </si>
  <si>
    <t>Escala de produção</t>
  </si>
  <si>
    <t>Volume anual de produção</t>
  </si>
  <si>
    <t>Unidade de Produção</t>
  </si>
  <si>
    <t>Dados não publicados</t>
  </si>
  <si>
    <t>Cooperativa</t>
  </si>
  <si>
    <t>Viés ambiental da atividade</t>
  </si>
  <si>
    <t>Controle de qualidade</t>
  </si>
  <si>
    <t>Subproduto gerado</t>
  </si>
  <si>
    <t>Oferta e demanda</t>
  </si>
  <si>
    <t>Destino de subprodutos e efluentes</t>
  </si>
  <si>
    <t>Sementes</t>
  </si>
  <si>
    <t>Autor, Ano/Informante</t>
  </si>
  <si>
    <t>Bertholletia excelsa</t>
  </si>
  <si>
    <t>OBS</t>
  </si>
  <si>
    <t>Xapuri</t>
  </si>
  <si>
    <t>AC</t>
  </si>
  <si>
    <t>Comunicação Pessoal</t>
  </si>
  <si>
    <t>Empresa</t>
  </si>
  <si>
    <t>S</t>
  </si>
  <si>
    <t>Amêndoas</t>
  </si>
  <si>
    <t>x - informação sobre elo</t>
  </si>
  <si>
    <t>Mão de obra contratada</t>
  </si>
  <si>
    <t>Entrevista</t>
  </si>
  <si>
    <t>ICT</t>
  </si>
  <si>
    <t>Óleo vegetal</t>
  </si>
  <si>
    <t>Plantada</t>
  </si>
  <si>
    <r>
      <t xml:space="preserve">x </t>
    </r>
    <r>
      <rPr>
        <sz val="12"/>
        <rFont val="Calibri"/>
        <family val="2"/>
      </rPr>
      <t>- elo que a organização representa</t>
    </r>
  </si>
  <si>
    <t>s/i</t>
  </si>
  <si>
    <t>Artigos Científicos</t>
  </si>
  <si>
    <t>Universidade</t>
  </si>
  <si>
    <t>Polpa</t>
  </si>
  <si>
    <t>Extrativista</t>
  </si>
  <si>
    <t>Data de atualidade da informação</t>
  </si>
  <si>
    <t>Website - página html</t>
  </si>
  <si>
    <t>(Nome informante/autor ( ou ID referencias)</t>
  </si>
  <si>
    <t>Carapa guianensis</t>
  </si>
  <si>
    <t>Semente</t>
  </si>
  <si>
    <t>AM</t>
  </si>
  <si>
    <t>Gordura vegetal</t>
  </si>
  <si>
    <t>SHP Polígono</t>
  </si>
  <si>
    <t>SHP Ponto</t>
  </si>
  <si>
    <t>SHP Linhas</t>
  </si>
  <si>
    <t>SHP ponto</t>
  </si>
  <si>
    <t>S/I</t>
  </si>
  <si>
    <t>Não</t>
  </si>
  <si>
    <t>Consultor</t>
  </si>
  <si>
    <t>Referência (ABNT)</t>
  </si>
  <si>
    <t>Autor, Ano</t>
  </si>
  <si>
    <t xml:space="preserve"> Data</t>
  </si>
  <si>
    <t>Origem: Fonte</t>
  </si>
  <si>
    <t>Instituição/Organização do Autor/Informante</t>
  </si>
  <si>
    <t>Origem: Autor/Informante</t>
  </si>
  <si>
    <t>Posição</t>
  </si>
  <si>
    <t>Telefone</t>
  </si>
  <si>
    <t>Localidade</t>
  </si>
  <si>
    <t>Andiroba (Carapa guianensis)</t>
  </si>
  <si>
    <t>Cumaru (Dipteryx odorata)</t>
  </si>
  <si>
    <t>Castanha (Bertholletia excelsa)</t>
  </si>
  <si>
    <t>Açaí (Euterpe spp.)</t>
  </si>
  <si>
    <t>Cupuaçu (Theobroma grandiflorum)</t>
  </si>
  <si>
    <t>Produtos</t>
  </si>
  <si>
    <t>sustentável</t>
  </si>
  <si>
    <t>ELO 1</t>
  </si>
  <si>
    <t>ELO 2</t>
  </si>
  <si>
    <t>ELO 3</t>
  </si>
  <si>
    <t>ELO 4</t>
  </si>
  <si>
    <t>ELO 5</t>
  </si>
  <si>
    <t>ELO 6</t>
  </si>
  <si>
    <t>Carauari</t>
  </si>
  <si>
    <t>Eirunepé</t>
  </si>
  <si>
    <t>Itacoatiara</t>
  </si>
  <si>
    <t>Sustentável</t>
  </si>
  <si>
    <t>x</t>
  </si>
  <si>
    <t>Rede de eletrecidade e carvão</t>
  </si>
  <si>
    <t>Demanda maior que a oferta</t>
  </si>
  <si>
    <t>n/a</t>
  </si>
  <si>
    <t>Juruá</t>
  </si>
  <si>
    <t>COOPERACRE - Cooperativa Central de Comercialização Extrativista do Acre</t>
  </si>
  <si>
    <t>Presidente</t>
  </si>
  <si>
    <t>Rio Branco - AC</t>
  </si>
  <si>
    <t>Amêndoas de castanha e polpa de açaí e cupuaçu</t>
  </si>
  <si>
    <t>Lábrea</t>
  </si>
  <si>
    <t>SOS AMAZÔNIA</t>
  </si>
  <si>
    <t>Coordenador do Projeto Valores da Amazônia</t>
  </si>
  <si>
    <t>Manaquiri</t>
  </si>
  <si>
    <t xml:space="preserve">x </t>
  </si>
  <si>
    <t>Rodovia Br-317, km 01, Alberto Castro, Brasiléia - AC , CEP: 69932-000</t>
  </si>
  <si>
    <t>Brasiléia</t>
  </si>
  <si>
    <t>Associação dos Pequenos Agrossilvicultores do Projeto RECA - Reflorestamento Econômico Consorciado Adensado</t>
  </si>
  <si>
    <t>Distrito de Nova Califórnia, Porto Velho - RO</t>
  </si>
  <si>
    <t>Óleo vegetal, semente de cumaru, polpas e amêndoa de castanha</t>
  </si>
  <si>
    <t>7/27/2017</t>
  </si>
  <si>
    <t>Chefe de Departamento  de Assistência Técnica e Extensão Florestal</t>
  </si>
  <si>
    <t>Manaus - AM</t>
  </si>
  <si>
    <t>Óleo vegetal, polpas e amêndoa de castanha</t>
  </si>
  <si>
    <t>7/14/2017</t>
  </si>
  <si>
    <t>AmazonOil</t>
  </si>
  <si>
    <t>Ananindeua - PA</t>
  </si>
  <si>
    <t>ROD BR 364, S/N, KM 05, Distrito Industrial, Rio Branco, CEP 69.900-900</t>
  </si>
  <si>
    <t>Rio Branco</t>
  </si>
  <si>
    <t>7/20/2017</t>
  </si>
  <si>
    <t>Natura</t>
  </si>
  <si>
    <t>Chefe de suprimentos</t>
  </si>
  <si>
    <t>Benevides - PA</t>
  </si>
  <si>
    <t>Euterpe spp.</t>
  </si>
  <si>
    <t>Fruto</t>
  </si>
  <si>
    <t>Theobroma grandiflorum</t>
  </si>
  <si>
    <t>Sistemas Agroflorestais do RECA</t>
  </si>
  <si>
    <t>BR-364, Km 1071</t>
  </si>
  <si>
    <t>Distrito de Nova Califórnia - Porto Velho</t>
  </si>
  <si>
    <t>RO</t>
  </si>
  <si>
    <t>Agrossilvicultura e Extrativismo</t>
  </si>
  <si>
    <t>250 famílias</t>
  </si>
  <si>
    <t>Em equilíbrio</t>
  </si>
  <si>
    <t>PA</t>
  </si>
  <si>
    <t>X</t>
  </si>
  <si>
    <t>Óbidos</t>
  </si>
  <si>
    <t>Gerente de Apoio à Produção Vegetal</t>
  </si>
  <si>
    <t>Imaflora Calha Norte - PA</t>
  </si>
  <si>
    <t>Oriximiná</t>
  </si>
  <si>
    <t>Gerente de projetos</t>
  </si>
  <si>
    <t>Alter do Chão - PA</t>
  </si>
  <si>
    <t>Demanda maior que oferta</t>
  </si>
  <si>
    <t>castanhas dos quilombolas, castanha de outros atores, cumaru em geral</t>
  </si>
  <si>
    <t>Dipteryx odorata</t>
  </si>
  <si>
    <t>4.13</t>
  </si>
  <si>
    <t xml:space="preserve">Entrevista </t>
  </si>
  <si>
    <t>Amazônia Polpas</t>
  </si>
  <si>
    <t>Proprietário</t>
  </si>
  <si>
    <t>Pati, não consta esse elo e nem elo 6</t>
  </si>
  <si>
    <t>4.14</t>
  </si>
  <si>
    <t>UNIFRUIT</t>
  </si>
  <si>
    <t>Vila Novo Remanso, Itacoatiara-AM</t>
  </si>
  <si>
    <t>Humaitá</t>
  </si>
  <si>
    <t>Beruri</t>
  </si>
  <si>
    <t>semente seca</t>
  </si>
  <si>
    <t>Demanda maior</t>
  </si>
  <si>
    <t>Amazon Oil</t>
  </si>
  <si>
    <t>Passagem Az de Ouro</t>
  </si>
  <si>
    <t>Ananindeua</t>
  </si>
  <si>
    <t>contratada</t>
  </si>
  <si>
    <t>Manicoré</t>
  </si>
  <si>
    <t>Codajás</t>
  </si>
  <si>
    <t>Cooperativa Verde de Manicoré - COVEMA</t>
  </si>
  <si>
    <t>Cooperativa Mista Agroextrativista Sardinha- (COOPMAS)</t>
  </si>
  <si>
    <t>4.34</t>
  </si>
  <si>
    <t>Associação Vida Verde da Amazônia</t>
  </si>
  <si>
    <t>Vice-presidente</t>
  </si>
  <si>
    <t>Silves, Amazonas</t>
  </si>
  <si>
    <t>Óleo</t>
  </si>
  <si>
    <t>4.35</t>
  </si>
  <si>
    <t>Manacapuru</t>
  </si>
  <si>
    <t>Silves</t>
  </si>
  <si>
    <t>12 famílias</t>
  </si>
  <si>
    <t>eletricidade/combustível</t>
  </si>
  <si>
    <t xml:space="preserve">CAMTA </t>
  </si>
  <si>
    <t>Tomé-açu</t>
  </si>
  <si>
    <t>cooperados</t>
  </si>
  <si>
    <t>Muaná</t>
  </si>
  <si>
    <t>Igarapé-Miri</t>
  </si>
  <si>
    <t>São Miguel do Guamá</t>
  </si>
  <si>
    <t>200 famílias</t>
  </si>
  <si>
    <t>N</t>
  </si>
  <si>
    <t>Novembro</t>
  </si>
  <si>
    <t>Março</t>
  </si>
  <si>
    <t>Médio Juruá</t>
  </si>
  <si>
    <t>378 famílias</t>
  </si>
  <si>
    <t>Cofruta</t>
  </si>
  <si>
    <t>Cofruta - AV. Dr. João Miranda KM 05, S/Nº, Bairro: Tijucaquará – Cep 68440-000, Abaetetuba/PA</t>
  </si>
  <si>
    <t>Abaetetuba</t>
  </si>
  <si>
    <t>venda direta para a Natura</t>
  </si>
  <si>
    <t>Juruena</t>
  </si>
  <si>
    <t>MT</t>
  </si>
  <si>
    <t>COMARU - Cooperativa Mista dos Produtores e Extrativistas do Rio Iratapuru</t>
  </si>
  <si>
    <t>Laranjal do Jari, Mazagão e Pedra Branca do Amapari</t>
  </si>
  <si>
    <t>AP</t>
  </si>
  <si>
    <t>Dezembro</t>
  </si>
  <si>
    <t>Abril</t>
  </si>
  <si>
    <t>Mão de obra familiar</t>
  </si>
  <si>
    <t>Rua Ponta Grossa, 33A, Colônia Oliveira Machado</t>
  </si>
  <si>
    <t>Manaus</t>
  </si>
  <si>
    <t>Esteira de lavagem, tanque de imersão, despolpadeira, tanque pulmão e hogeneizador, pasteurizador, empacotadeira e camâra fria</t>
  </si>
  <si>
    <t>Polpa congelada</t>
  </si>
  <si>
    <t>Vila Novo Remanso, Itacoatiara</t>
  </si>
  <si>
    <t>Parintins Polpas</t>
  </si>
  <si>
    <t>Rua Balbino Noronha, 1492, Emilio Moreira</t>
  </si>
  <si>
    <t>Parintins</t>
  </si>
  <si>
    <t>Instituto Socioambiental - ISA</t>
  </si>
  <si>
    <t>Cooperativa Agroindustrial de Produtores do Projeto Uatuma</t>
  </si>
  <si>
    <t>Av Sucupira, 45, Morada Do Sol, CEP 69735--000</t>
  </si>
  <si>
    <t>Presidente Figueiredo</t>
  </si>
  <si>
    <t>Técnico</t>
  </si>
  <si>
    <t>Altamira, Pará</t>
  </si>
  <si>
    <t>Cooperativa, contrato de mão de obra</t>
  </si>
  <si>
    <t>Tanque de imersão, despolpadeira, tanque pulmão e hogeneizador, pasteurizador, empacotadeira e camâra fria</t>
  </si>
  <si>
    <t>4.36</t>
  </si>
  <si>
    <t>CUPUAMA - Cupuaçu do Amazonas Ind. Com. e Exp. Ltda</t>
  </si>
  <si>
    <t xml:space="preserve">Rua Cambixe, 163, CEP: 69250-000 </t>
  </si>
  <si>
    <t xml:space="preserve">Careiro </t>
  </si>
  <si>
    <t>Instituto de Manejo e Certificação Manejo e Agrícola - IMAFLORA</t>
  </si>
  <si>
    <t>Secretário Executivo Adjunto</t>
  </si>
  <si>
    <t>Bailique, Pará</t>
  </si>
  <si>
    <t>FRUITSTAR INDUSTRIA E COMERCIO LTDA - ME</t>
  </si>
  <si>
    <t>4.37</t>
  </si>
  <si>
    <t>Rua Monteiro, 23 A, Santo Antonio, CEP: 69.800-000</t>
  </si>
  <si>
    <t>Av Sucupira, 45, Morada Do Sol, Presidente Figueiredo, AM, CEP 69735--000, Brasil</t>
  </si>
  <si>
    <t>descarte</t>
  </si>
  <si>
    <t>4.40</t>
  </si>
  <si>
    <t>Entrevista por telefone</t>
  </si>
  <si>
    <t>CAMTA</t>
  </si>
  <si>
    <t>Engenheira Agrônoma</t>
  </si>
  <si>
    <t>Tomé-açu, PA</t>
  </si>
  <si>
    <t>Óleo vegetal, sementes, polpa</t>
  </si>
  <si>
    <t>4.41</t>
  </si>
  <si>
    <t>Entrevista na Ilha do Marajó</t>
  </si>
  <si>
    <t>COPAVEM - Cooperativa Agroextrativista da Veneza do Marajó</t>
  </si>
  <si>
    <t>Ilha do Marajó</t>
  </si>
  <si>
    <t>Fruto, polpa e barrinha de cereal</t>
  </si>
  <si>
    <t>4.42</t>
  </si>
  <si>
    <t>EMATER de São Sebastião da Boa Vista</t>
  </si>
  <si>
    <t>Analista</t>
  </si>
  <si>
    <t>Vila São Miguel, São Sebastião da Boa Vista, Ilha do Marajó</t>
  </si>
  <si>
    <t>4.43</t>
  </si>
  <si>
    <t>Entrevista na sede (RJ)</t>
  </si>
  <si>
    <t>Sambazon</t>
  </si>
  <si>
    <t>Diretor Financeiro</t>
  </si>
  <si>
    <t>Rio de Janeiro</t>
  </si>
  <si>
    <t>Tonelada</t>
  </si>
  <si>
    <t>Junho</t>
  </si>
  <si>
    <t>Seleção dos frutos</t>
  </si>
  <si>
    <t>Fevereiro</t>
  </si>
  <si>
    <t>Agosto</t>
  </si>
  <si>
    <t>Tipos de processamento feito no local</t>
  </si>
  <si>
    <t>Fontes de energia para o processamento ou transporte</t>
  </si>
  <si>
    <t>Estoques de matéria prima ou produto</t>
  </si>
  <si>
    <t>Mão de obra contrada</t>
  </si>
  <si>
    <t>Armazém com ventilação adequada, silo, esteiras, dryer, descascador, secador,  embaladora e laboratório para o controle de qualidade</t>
  </si>
  <si>
    <t>Rua Industrial, , Polo Industrial, Xapuri - AC , CEP: 69930-000</t>
  </si>
  <si>
    <t>Via Verde Ramal do Lagoa, , Polo Geraldo Mesquita, Rio Branco - AC , CEP: 69906-380</t>
  </si>
  <si>
    <t>Gerente de produção, operadopres das máquinas e demais funcionários</t>
  </si>
  <si>
    <t>Seleção dos frutos, despolpamento e congelamento da  polpa</t>
  </si>
  <si>
    <t>Despolpadeira, embaladora e câmara fria</t>
  </si>
  <si>
    <t>Julho</t>
  </si>
  <si>
    <t>Amaturá</t>
  </si>
  <si>
    <t>Rede de eletrecidade</t>
  </si>
  <si>
    <t>Via Verde Ramal do Lagoa, , Polo Geraldo Mesquita, Rio Branco - AC , CEP: 69906-381</t>
  </si>
  <si>
    <t>óleo vegetal</t>
  </si>
  <si>
    <t>Av Japiim, Sn, Qd 45 St 07 Lt 12-13, Jose Martins</t>
  </si>
  <si>
    <t>Mâncio Lima</t>
  </si>
  <si>
    <t>Mão de obra temporária</t>
  </si>
  <si>
    <t>Cooperativa, mão de obra contratada fixa e temporária</t>
  </si>
  <si>
    <t>Lavagem dos  frutos, despolpamento, prensagem para retirada do óleo e filtragem e embalagem em galões</t>
  </si>
  <si>
    <t>Despolpadeira, prensa e filtro</t>
  </si>
  <si>
    <t>Sementes para mudas e torta para ração</t>
  </si>
  <si>
    <t>Rod. BR 364, Km 1071</t>
  </si>
  <si>
    <t>Distrito Nova Clifòrnia, Porto Velho</t>
  </si>
  <si>
    <t>A matéria prima é fornecida pelos produtores do RECA. As sementes foram vendidas para a Loccitane.</t>
  </si>
  <si>
    <t>Despolpamento, retirada da semente e secagem</t>
  </si>
  <si>
    <t>Barcaça para secagem das sementes</t>
  </si>
  <si>
    <t>A matéria prima é fornecida pelos produtores associados do RECA. O óleo é vendido principalmente para Natura no Pará e a polpa vai para o mercado de São Paulo</t>
  </si>
  <si>
    <t>Despolpadeira, camâra fria, cocho para fermentação, prensa e filtro.</t>
  </si>
  <si>
    <t>A matéria prima é fornecida pelos produtores associados do RECA. A polpa vai para o mercado de São Paulo.</t>
  </si>
  <si>
    <t>Lavagem, despolpamento e congelamento da polpa.</t>
  </si>
  <si>
    <t>Despolpadeira e camâra fria.</t>
  </si>
  <si>
    <t xml:space="preserve">A matéria prima é fornecida pelos produtores do Reca.  O óleo é vendido principalmente para a Natura - PA. </t>
  </si>
  <si>
    <t>Pré-secagem das sementes com casca, descacamento, prensagem das sementes para retirada do óleo e filtragem.</t>
  </si>
  <si>
    <t>Maquina manual de descascar castanha, prensa e filtro.</t>
  </si>
  <si>
    <t>Cooperativa dos Beneficiadores de Produtos Agroextrativistas de Amaturá - COOBEPAM</t>
  </si>
  <si>
    <t>Rua Antonio dos Santos, nº 15 - São Francisco,  CEP: 69620-000</t>
  </si>
  <si>
    <t>Os fornecedores são os extrativistas do próprio município e municípios vizinhos, a castanha beneficiada vai principalmente para os estados de São Paulo, Rio de Janeiro e Minas Gerais.</t>
  </si>
  <si>
    <t>Cooperativa, mão de obra  temporária contratada</t>
  </si>
  <si>
    <t>Armazenamento adequado da semente com casca, descascamento, secagem, seleção e embalagem.</t>
  </si>
  <si>
    <t>Secador rotativo, autoclave, descador manual, estufa e seladora</t>
  </si>
  <si>
    <t>Castanha desidratada embalada a vácuo</t>
  </si>
  <si>
    <t>Associação dos Agropecuário de Beruri - ASSOAB</t>
  </si>
  <si>
    <t>Av. Costa e Silva, 900, 69430-000</t>
  </si>
  <si>
    <t>Cooperativa Mista Agroextrativista do Rio Unini - COOMARU</t>
  </si>
  <si>
    <t>Comunidade Patauá, Margem esquerda do rio Unini - Resex Rio Unini</t>
  </si>
  <si>
    <t>Barcelos</t>
  </si>
  <si>
    <t>Rua Estrada do Areal, S/Nº - Mazarello, CEP: 69.280-000</t>
  </si>
  <si>
    <t>Secador rotativo, autoclave, descador automático, esteira, estufa e seladora</t>
  </si>
  <si>
    <t>Cooperativa Mista Agroextrativista Colônia do Sardinha - COOPMAS</t>
  </si>
  <si>
    <t xml:space="preserve">Rua Agostinho de Freitas, 129, Vila Falão, cep: 69830-000 </t>
  </si>
  <si>
    <t>Associação dos Moradores Agroextrativistas da RDS do Uacarí –AMARU</t>
  </si>
  <si>
    <t>Comunidade do Bawana - Resex do Uacari</t>
  </si>
  <si>
    <t>Os fornecedores da matéria prima (sementes) são os extrativistas do município de Carauari, da Resex Médio Juruá, da RDS de Uacari e do entorno. O óleo extraído é vendido para a Natura e vai para sua fábrica em Benevides no Pará.</t>
  </si>
  <si>
    <t>Cooperativa, funcionários fixos e mão de obra temporária contratada</t>
  </si>
  <si>
    <t>Secagem, extração do óleo, filtragem, decantação e embalagem</t>
  </si>
  <si>
    <t>Barcaça, secador rotativo, triturador, forno, prensa acoplada ao filtro e decantador.</t>
  </si>
  <si>
    <t>Cooperativa de Desenvolvimento Agroextrativista e de Energia do Médio Juruá - CODAEMJ</t>
  </si>
  <si>
    <t>Comunidade do Roque - Resex Médio Juruá</t>
  </si>
  <si>
    <t>Os fornecedores da matéria prima (sementes) são os extrativistas do município de Carauari, da Resex Médio Juruá, da RDS de Uacari e do entorno. O óleo extraído é vendido para a Natura e vai para sua fábrica em Benevides no Pará, o excedente também é vendido para a Beraca também no Pará.</t>
  </si>
  <si>
    <t>Associação dos Trabalhadores de Agroextrativistas de Eirunepé - ATAE</t>
  </si>
  <si>
    <t>Os fornecedores da matéria prima (sementes) são os extrativistas do município de Eirunepé, da Resex do Rio Rio Gregório e do entorno. O óleo é vendido principalmente para o Amazonas , para empresa Farmacos com sede em Manaus e para atravessadores.</t>
  </si>
  <si>
    <t>Barcaça, secador rotativo, triturador, forno automático, prensa acoplada ao filtro e decantador.</t>
  </si>
  <si>
    <t>Oferta maior que a demanda</t>
  </si>
  <si>
    <t>Associação dos Trabalhadores Rurais de Juruá – ASTRUJ</t>
  </si>
  <si>
    <t>R. Sen. João Bôsco, 36, Juruá - AM, 69520-000</t>
  </si>
  <si>
    <t>Os fornecedores da matéria prima (sementes) são os extrativistas do município do Juruá, da Resex Baixo Juruá e do entorno. O óleo é vendido principalmente para a Beraca.</t>
  </si>
  <si>
    <t>Ocila</t>
  </si>
  <si>
    <t>Associação de produtores Agroextrativistas da Colônia do Sardinha – ASPAC’s</t>
  </si>
  <si>
    <t>Rua Agostinho Freitas, nº. 1129 – Bairro da Vila Falcão, CEP: 69.830-000</t>
  </si>
  <si>
    <t>Cooperativa de Produtores e Beneficiadores de Plantas Medicinais e Fitoterápicos e Fitocosméticos de Manaquiri - COOPFITOS</t>
  </si>
  <si>
    <t>Estrada AM 354, 26, KM 04</t>
  </si>
  <si>
    <t>Associação Vida Verde da Amazônia – AVIVE</t>
  </si>
  <si>
    <t>Rua 3, Ponta do Macario, S/nº, Panorama</t>
  </si>
  <si>
    <t>Megav Indústria de polpas de frutas da Amazônia LTDA</t>
  </si>
  <si>
    <t>Benjamim Constant</t>
  </si>
  <si>
    <t>Empresa baixo Acre produção de sucos de frutas importação e exportação LTDA.</t>
  </si>
  <si>
    <t>Boca do acre</t>
  </si>
  <si>
    <t>Agroindústria de polpa de frutas – AÇAÍ TUPÂ</t>
  </si>
  <si>
    <t>Cooperativa mista de produção de açaí e frutas regionais de Codajás</t>
  </si>
  <si>
    <t>Belamazon</t>
  </si>
  <si>
    <t>Os fornecedores são os do próprio município e da região.</t>
  </si>
  <si>
    <t>Empresa, contrato de mão de obra</t>
  </si>
  <si>
    <t>Lavagem, despolpamento, homogeneização, pasteurização, embalagem e congelamento</t>
  </si>
  <si>
    <t>Pingo Grosso</t>
  </si>
  <si>
    <t>Açaí Amazon</t>
  </si>
  <si>
    <t>Manacá polpas</t>
  </si>
  <si>
    <t>FRUTIBOM</t>
  </si>
  <si>
    <t>NATIFRUTAS</t>
  </si>
  <si>
    <t>Manaós polpas de frutas</t>
  </si>
  <si>
    <t>Rio Preto da Eva</t>
  </si>
  <si>
    <t>Rua Agostinho de Freitas, 129, Vila Falão, CEP: 69830-000, Lábrea - AM</t>
  </si>
  <si>
    <t>extração de óleo</t>
  </si>
  <si>
    <t>caldeira, prensa, tonel de armazenamento</t>
  </si>
  <si>
    <t>refugo de castanha desidratada</t>
  </si>
  <si>
    <t>intermediário/atravessador</t>
  </si>
  <si>
    <t>demanda maior que a oferta</t>
  </si>
  <si>
    <t>eletricidade/caldeira a fogo</t>
  </si>
  <si>
    <t>A produção na maior parte das vezes já é vendida antes de ser produzida</t>
  </si>
  <si>
    <t>caldeira, secadora, prensa, tonel de armazenamento</t>
  </si>
  <si>
    <t>polpa desidratada</t>
  </si>
  <si>
    <t>IFF - International Frangrancies &amp; Flavors</t>
  </si>
  <si>
    <t>Guadalupe - Rio de Janeiro, RJ</t>
  </si>
  <si>
    <t>RJ</t>
  </si>
  <si>
    <t>funcionários da empresa</t>
  </si>
  <si>
    <t>extração do óleo das sementes de cumaru vindas da Avive</t>
  </si>
  <si>
    <t>processo mais complexo que prensa; maquinário desconhecido</t>
  </si>
  <si>
    <t>Bailique</t>
  </si>
  <si>
    <t>Paga 22,00/kg para Avive, que por sua vez paga 12,00/kg para o produtor</t>
  </si>
  <si>
    <t>extração do óleo de andiroba</t>
  </si>
  <si>
    <t>Agroindústria completa, secadora e prensa</t>
  </si>
  <si>
    <t>Symrise</t>
  </si>
  <si>
    <t>Ecoparque Benevides</t>
  </si>
  <si>
    <t>Benevides</t>
  </si>
  <si>
    <t>extração do óleo de andiroba das sementes vindas do Marajó</t>
  </si>
  <si>
    <t>Indústria completa e tecnológica; caldeira, prensa</t>
  </si>
  <si>
    <t>Cooperativa local</t>
  </si>
  <si>
    <t>Beraca</t>
  </si>
  <si>
    <t xml:space="preserve">Beraca - br 316 km s 67030 000, R. N, 8 - Mangueirão, Belém - PA
</t>
  </si>
  <si>
    <t>dezembro</t>
  </si>
  <si>
    <t>Firminich</t>
  </si>
  <si>
    <t>Firmenich - BR-272, Figueira - PR</t>
  </si>
  <si>
    <t>Figueira</t>
  </si>
  <si>
    <t>não há</t>
  </si>
  <si>
    <t>PR</t>
  </si>
  <si>
    <t>extração da manteiga de cupuaçu</t>
  </si>
  <si>
    <t>COOPAVAM - Cooperativa dos Agricultores do Vale do Amanhacer</t>
  </si>
  <si>
    <t>Estrada Linha 06 Núcleo de Assentamento Vale do Amanhecer Km 1 - Zona Rural CEP. 78340-000</t>
  </si>
  <si>
    <t>extração do óleo de castanha</t>
  </si>
  <si>
    <t>RDS Iratapuru</t>
  </si>
  <si>
    <t>Unidade de Beneficiamento de Produtos Florestais – UBPF de Bauana (AM)</t>
  </si>
  <si>
    <t>Comunidade Bauana, RDS Uacari, Zona Rural. Vale Médio Rio Juruá, igarapé Bauana</t>
  </si>
  <si>
    <t>Tecnicos (02) em Desenvolvimento Sustentável em Unidades de Conservação</t>
  </si>
  <si>
    <t>Contrato de mão de obra</t>
  </si>
  <si>
    <t>Limpeza; Molho dos caroços com água e hipoclorito; Secagem; aquecimento dos caroços em água; despolpamento; embalamento; resfriamento</t>
  </si>
  <si>
    <t>Panelas; fogão; termômetro; despolpadeira; embaladora; balança; freezer</t>
  </si>
  <si>
    <t>Cerca de duas</t>
  </si>
  <si>
    <t>Análises de água e percentual de coliformes fecais</t>
  </si>
  <si>
    <t>Motor/combustível</t>
  </si>
  <si>
    <t>Atividades por encomenda</t>
  </si>
  <si>
    <t>Agro indústria polpa de fruta LTDA</t>
  </si>
  <si>
    <t>Est Gaviao, S/N, Km 03, Jocunda</t>
  </si>
  <si>
    <t>Limpeza; Molho dos caroços com água e hipoclorito; Secagem; aquecimento dos caroços em água; despolpamento; pasteurização; embalamento; resfriamento</t>
  </si>
  <si>
    <t>Limpadores especializados; tanques de água; fogão; termômetro; despolpadeira; máquina de pasteurização; embaladora; balança; freezer</t>
  </si>
  <si>
    <t>Tecnicos (03) em Desenvolvimento Sustentável em Unidades de Conservação</t>
  </si>
  <si>
    <t>Secagem em secador suspenso; aquecimento das sementes em aquecedor especializado, trituração em triturador com martelos; processamento de sementes em máquina de prensagem; filtragem em equipamento especializado e envasamento em tonel de 20 litros</t>
  </si>
  <si>
    <t>Secador suspenso; aquecedor de sementes; triturador com martelos; prensa 50 kg; filtro</t>
  </si>
  <si>
    <t>cerca de 3</t>
  </si>
  <si>
    <t>Análises de lotes em laboratórios especializados</t>
  </si>
  <si>
    <t>Cooperativa de Desenvolvimento Agroextrativista e de Energia do Médio Juruá (Codaemj)</t>
  </si>
  <si>
    <t>Comunidade do Roque. Vale Médio Rio Juruá, RESEX Médio Juruá, Zona Rural</t>
  </si>
  <si>
    <t>Cooperativa Local</t>
  </si>
  <si>
    <t>Secador suspenso; aquecedor de sementes; triturador com martelos; prensa 300 kg; filtro</t>
  </si>
  <si>
    <t>Cerca de 5</t>
  </si>
  <si>
    <t>em equilíbrio</t>
  </si>
  <si>
    <t>Os fornecedores são os do próprio município e da região. Presidente Figueiredo também já forneceu algumas vezes sementes.</t>
  </si>
  <si>
    <t>Tanque de imersão, despolpadeira, tanque pulmão e hogeneizador, pasteurizador, empacotadeira e camâra fria/Prensa e filtro</t>
  </si>
  <si>
    <t>Rua Cambixe, 163, CEP: 69250-001</t>
  </si>
  <si>
    <t>Empresa Ouro Verde</t>
  </si>
  <si>
    <t>Alta Floresta</t>
  </si>
  <si>
    <t>Castanha desidratada</t>
  </si>
  <si>
    <t>Empresa Caiba</t>
  </si>
  <si>
    <t>O principal comprador é o Carrefour de Manaus, que distribui para as cinco filiais da cidade. Os fornecedore são os produtores da região</t>
  </si>
  <si>
    <t>Rua Enoche Reis, s/n, Centro, CEP 69112</t>
  </si>
  <si>
    <t>Os fornecedores são os produtores de Novo Remanso e a polpa já beneficiada é vendida principalmente para a Merenda Escolar e o PAA</t>
  </si>
  <si>
    <t>Mão de obra fixa contrada</t>
  </si>
  <si>
    <t>Rua Cizenando Grana, 622 , Bairro Panorama</t>
  </si>
  <si>
    <t>Lavagem das sementes após coleta; Seleção e descarte de sementes; Cozimento; Repouso durante 15-20 dias; corte das sementes em tábua; extração em prensa elétrica; armazenamento em galão escuro</t>
  </si>
  <si>
    <t>Lata para cozimento; prensa elétrica 50 kg; galão escuro</t>
  </si>
  <si>
    <t>Eletricidade (rede)</t>
  </si>
  <si>
    <t>novembro</t>
  </si>
  <si>
    <t>Limpeza dos frutos com equipamentos rudimentares</t>
  </si>
  <si>
    <t>Despolpadeira elétrica</t>
  </si>
  <si>
    <t>Os fornecedores da matéria prima são os produtores de Presidente Figueiredo, os compradores da polpa já processada  são: SEDUC e SEMED de Presidente Figueiredo (merenda escolar) e Agência de Desesnvolvimento Sustentável - ADS</t>
  </si>
  <si>
    <t>Av. Dionísio Bentes 210 – Centro Quatro Bocas</t>
  </si>
  <si>
    <t>Agrofloresta</t>
  </si>
  <si>
    <t>PA 140, Km 02, Quatro Bocas, Tomé-Açu, Pará</t>
  </si>
  <si>
    <t>agosto</t>
  </si>
  <si>
    <t>Despolpadeira</t>
  </si>
  <si>
    <t>Breves</t>
  </si>
  <si>
    <t>Vários batedores locais</t>
  </si>
  <si>
    <t>Informal</t>
  </si>
  <si>
    <t>Despolpamento</t>
  </si>
  <si>
    <t>Água</t>
  </si>
  <si>
    <t>Resex Terra Grande Pracuúba</t>
  </si>
  <si>
    <t>Curralinho</t>
  </si>
  <si>
    <t>Santana</t>
  </si>
  <si>
    <t>Rodovia Salvador Diniz 1500</t>
  </si>
  <si>
    <t>Linha vertical</t>
  </si>
  <si>
    <t>Elétrica</t>
  </si>
  <si>
    <t>Maio</t>
  </si>
  <si>
    <t>4.7</t>
  </si>
  <si>
    <t>Santarém</t>
  </si>
  <si>
    <t>sementes</t>
  </si>
  <si>
    <t>Belém</t>
  </si>
  <si>
    <t>Petruz</t>
  </si>
  <si>
    <t>Castanhal</t>
  </si>
  <si>
    <t>Distrito Nova California, Porto Velho</t>
  </si>
  <si>
    <t>Marco</t>
  </si>
  <si>
    <t xml:space="preserve">Janeiro  </t>
  </si>
  <si>
    <t>Sazonalidade - mes inicio</t>
  </si>
  <si>
    <t>Sazonalidade - mes fim</t>
  </si>
  <si>
    <t>Fermentação das sementes, prensagem para retirada do óleo, filtragem e embalagem.</t>
  </si>
  <si>
    <t xml:space="preserve">Seleção dos frutos, despolpamento, congelamento da polpa e embalagem. </t>
  </si>
  <si>
    <t xml:space="preserve">Gordura vegetal </t>
  </si>
  <si>
    <t>Polpa - Lavagem, despolpamento, homogeneização, pasteurização, embalagem e congelamento</t>
  </si>
  <si>
    <t>Gordura vegetal- fermentação, prensagem, filtragem e embalagem</t>
  </si>
  <si>
    <t>Av. Duque de Caxias, 1215-1355 - Saudade I,</t>
  </si>
  <si>
    <t>Contratada</t>
  </si>
  <si>
    <t>Secagem, limpeza e despolpamento</t>
  </si>
  <si>
    <t>diversos batedores locais em municípios próximos</t>
  </si>
  <si>
    <t>Grupo de associações indígenas - Instituto Raoni, Associação Terra Protegida e outras</t>
  </si>
  <si>
    <t>grande escala</t>
  </si>
  <si>
    <t>média escala</t>
  </si>
  <si>
    <t>pequena escala</t>
  </si>
  <si>
    <t>Obs 2</t>
  </si>
  <si>
    <t>Obs 1</t>
  </si>
  <si>
    <t>Rua BL 31, 605 - Platô do Piquiá</t>
  </si>
  <si>
    <t>Est Gaviao, S/N, Km 03, Jocunda, CEP 69500-000</t>
  </si>
  <si>
    <t>Rua Eduardo Ribeiro, s/n - Major Thury</t>
  </si>
  <si>
    <t>R Monteiro, 2515, Centro, CEP: 69800-000</t>
  </si>
  <si>
    <t>Rod Am 070 - Margem Direita, 0, Margem Direita, SN - Km 78 - Bloco 02 - Mini Distrito, Zona Rura</t>
  </si>
  <si>
    <t>Rua Anori , Manacapuru 69400000, AM</t>
  </si>
  <si>
    <t>R Monte Orebe, Sn, Lote 35 E 36 Quadra02, CEP 69117-970</t>
  </si>
  <si>
    <t>Cooperativa de polpa de frutos nativos de Mancio Lima - COOPFRUTOS</t>
  </si>
  <si>
    <t>Valor anual de produção em R$</t>
  </si>
  <si>
    <t>Estoque de matéria prima e produto</t>
  </si>
  <si>
    <t>Não há estoque de matéria prima, o produto é estocado até ser vendido e/ou transportado</t>
  </si>
  <si>
    <t>pasteurização</t>
  </si>
  <si>
    <t>casca das sementes</t>
  </si>
  <si>
    <t>torta residual</t>
  </si>
  <si>
    <t>torta residual e cascas das sementes</t>
  </si>
  <si>
    <t>cascas das sementes</t>
  </si>
  <si>
    <t>Barcaça, triturador, prensa e filtro.</t>
  </si>
  <si>
    <t>Lavagem, seleção, pré-secagem, trituração, prensagem para retirada do óleo, filtragem e embalagem.</t>
  </si>
  <si>
    <t>Sementes para mudas e torta residual para ração</t>
  </si>
  <si>
    <t>casca e sementes</t>
  </si>
  <si>
    <t>A matéria prima é fornecida pelos produtores associados do RECA</t>
  </si>
  <si>
    <t>Despolpadeira, homogeneizador, empacotadeira e camara fria</t>
  </si>
  <si>
    <t>As sementes são destinadas para extração da gordura vegetal no mesmo local.</t>
  </si>
  <si>
    <t>As sementes são destinadas para aterros</t>
  </si>
  <si>
    <t xml:space="preserve">IDAM/DATEF - Instituto de Desesnvolvimento Agropecuário e Florestal Sustentável do Estado do Amazonas/Departamento  de Assistência Técnica e Extensão Florestal </t>
  </si>
  <si>
    <t>IDAM/DATER - Instituto de Desesnvolvimento Agropecuário e Florestal Sustentável do Estado do Amazonas/Departamento  de Assistência Técnica e Extensão Rural</t>
  </si>
  <si>
    <t>adubo</t>
  </si>
  <si>
    <t>PA 140, Km 02, Quatro Bocas</t>
  </si>
  <si>
    <t>R Emilio Tapudima, S/N, Umarizal - Benjamin Constant/AM, 69.630-000</t>
  </si>
  <si>
    <t>Os fornecedores são os produtores do próprio município e do entorno.</t>
  </si>
  <si>
    <t>Os fornecedores da matéria prima (sementes) são os extrativistas do próprio município</t>
  </si>
  <si>
    <t>Os fornecedores da matéria prima (sementes) são os extrativistas do próprio município e do entorno</t>
  </si>
  <si>
    <t>Os fornecedores da matéria prima são os extrativistas do próprio município e do entorno</t>
  </si>
  <si>
    <t>Rua Francisco Alves da Conceição, nº 879, Nossa Senhora de Fátima - CEP. 69880-000</t>
  </si>
  <si>
    <t>Não há estoque de matéria prima, o produto é estocado  até ser transportado</t>
  </si>
  <si>
    <t>O produto é estocado  apenas até ser transportado. A produção na maior parte das vezes já é vendida antes de ser extraida</t>
  </si>
  <si>
    <t>não beneficiou em 2016</t>
  </si>
  <si>
    <t>Toda a produção é vendida logo após o beneficiamento</t>
  </si>
  <si>
    <t xml:space="preserve">Rede de eletrecidade </t>
  </si>
  <si>
    <t>O produto é estocado  apenas até ser transportado. Toda a produção já é vendida logo após período de extração.</t>
  </si>
  <si>
    <t>Parte da produção tem certificação orgânica</t>
  </si>
  <si>
    <t>251 famílias</t>
  </si>
  <si>
    <t>sementes e casca</t>
  </si>
  <si>
    <t>As sementes são destinadas para extração da gordura vegetal no mesmo local e as cascas para adubo</t>
  </si>
  <si>
    <t>sementes  e casca</t>
  </si>
  <si>
    <t>Estoque de produto até ser vendido e/ou transportado</t>
  </si>
  <si>
    <t>Rod Manoel Urbano, KM 70</t>
  </si>
  <si>
    <t>a matéria prima não pemanece estocada para evitar a fermentação das sementes e por consequencia um maior nível de acidez do óleo.</t>
  </si>
  <si>
    <t>1.217 (dividido entre as três filiais)</t>
  </si>
  <si>
    <t>Os fornecedores da matéria prima são os extrativistas do PAE Chico Mentes</t>
  </si>
  <si>
    <t>4.44</t>
  </si>
  <si>
    <t>Escala de produção: pequena (&lt; 10), média (&gt; 10 &lt; 100), grande ( &gt; 100)</t>
  </si>
  <si>
    <t>Escala de produção: pequena (&lt; 3), média (&gt; 3 &lt; 10), grande ( &gt; 10)</t>
  </si>
  <si>
    <t>Escala de produção óleo: pequena (&lt; 3), média (&gt; 3 &lt; 10), grande ( &gt; 10)</t>
  </si>
  <si>
    <t>Escala de produção: pequena (&lt; 100), média (&gt; 100 &lt; 1000), grande (&gt; 1.000)</t>
  </si>
  <si>
    <t>Escala de produção óleo: pequena (&lt; 0,5), média (&gt; 0,5 &lt; 1,5), grande (&gt; 1,5)</t>
  </si>
  <si>
    <t>Escala de produção: pequena (&lt; 50), média (&gt; 50 &lt; 100), grande (&gt; 100)</t>
  </si>
  <si>
    <t>Semente seca</t>
  </si>
  <si>
    <t>Fazenda Aruanã - Rodovia Manaus-Itacoatiara, km 215</t>
  </si>
  <si>
    <t>Fazenda Aruanã</t>
  </si>
  <si>
    <t>Castanha com casca e sem casca</t>
  </si>
  <si>
    <t xml:space="preserve"> website </t>
  </si>
  <si>
    <t>Fazenda Aruanã - Econut</t>
  </si>
  <si>
    <t>A matéria prima é produzida na própria fazenda</t>
  </si>
  <si>
    <t>Açaí Amazonas</t>
  </si>
  <si>
    <t>Rodovia PA 437 km 3 s/nº</t>
  </si>
  <si>
    <t>Despolpamento, pasteurização, preparo do pó de açaí</t>
  </si>
  <si>
    <t>esteira, tubo de ventilação, cisterna de água para lavar, mesa de seleção, maceração (tubo grande – água a 45°C por 15 minutos), despolpadeira – sai caroço e sai polpa,  a polpa vai para o refino – do refino ou pasteuriza ou vai direto para o resfriamento – do resfriamento é retirada uma amostra para análise de qualidade – aprovada a amostra vai toda a polpa para a embalagem ou para a esteira de pó – da embalagem vai para o congelamento – da esteira sai o pó que passa por um misturador e é depois embalado a vácuo</t>
  </si>
  <si>
    <t>fruto de açaí</t>
  </si>
  <si>
    <t>Polpa congelada, pó de açaí</t>
  </si>
  <si>
    <t>-1.876708</t>
  </si>
  <si>
    <t>-55.515777</t>
  </si>
  <si>
    <t>caroço que vai para o silo para alimentar a caldeira</t>
  </si>
  <si>
    <t>dezembro a fevereiro</t>
  </si>
  <si>
    <t>julho a setembro</t>
  </si>
  <si>
    <t>40 funcionários (8 safristas)</t>
  </si>
  <si>
    <t>feito na hora em seu próprio laboratório – fazem teste microbiológico e físico-químico; para cada lote é emitido um laudo</t>
  </si>
  <si>
    <t>Eletricidade</t>
  </si>
  <si>
    <t>Caldeira</t>
  </si>
  <si>
    <t>Trabalham com grande quantidade de estoque</t>
  </si>
  <si>
    <t>Amêndoa</t>
  </si>
  <si>
    <t>Mundial Exportadora Comercial Ltda.</t>
  </si>
  <si>
    <t>Rua Siqueira Campos, 24</t>
  </si>
  <si>
    <t>Secagem do fruto, quebra da castanha, secagem e embalagem da amêndoa</t>
  </si>
  <si>
    <t>esteira, caldeira, autoclave, quebradeira automática (3), secadora (4), esteira de seleção e embaladora a vácuo</t>
  </si>
  <si>
    <t>-1.919073</t>
  </si>
  <si>
    <t>-55.515642</t>
  </si>
  <si>
    <t>outubro</t>
  </si>
  <si>
    <t>fazem testes de umidade, físico-químico e de aflatoxina,teste microbiológico é feito fora pela SERELAB de Minas Gerais.</t>
  </si>
  <si>
    <t>Energia elétrica</t>
  </si>
  <si>
    <t>Alto estoque</t>
  </si>
  <si>
    <t>Secagem da amêndoa na sombra e limpeza do lote</t>
  </si>
  <si>
    <t>esteiras, peneiras, lonas  e pallets</t>
  </si>
  <si>
    <t>Não envolve energia elétrica</t>
  </si>
  <si>
    <t>não gera uma quantidade significativa de resíduos</t>
  </si>
  <si>
    <t>Açaí Brasil Ltda - EPP</t>
  </si>
  <si>
    <t>Av. Diamante nº 1000, Santa Maria de Benfica, Benevides, PA - CEP: 68795-000</t>
  </si>
  <si>
    <t>Açaí Vitória Polpas de Frutas Ind. e Com. - EPP</t>
  </si>
  <si>
    <t>Alameda Francisco Sales Amaral, S/N, Apeú, Castanhal, PA - CEP 68740-540</t>
  </si>
  <si>
    <t>Açaí Pará Industria e Comércio</t>
  </si>
  <si>
    <t>Rua Capitão Dutra, S/N, São Miguel do Guamá, PA - CEP 68660-000</t>
  </si>
  <si>
    <t>Açaí Paraense Comércio e Industria de Polpas Ltda (Muaná Alimentos)</t>
  </si>
  <si>
    <t>Rua Paraiso III, S/N, Benevides, PA - CEP 68795-000</t>
  </si>
  <si>
    <t>Açaí Miriense Indústria e Comércio Eireli - EPP</t>
  </si>
  <si>
    <t>PA 151, Km 1, s/n, bairro: Maromba, Igarapé-Miri, PA - CEP 68.430-000</t>
  </si>
  <si>
    <t>Sabor do Açaí Indústria e Comércio Ltda - ME</t>
  </si>
  <si>
    <t>PA 151, Km 19 - Nova Brasília, Sn, Bairro Zona Rural, Abaetetuba, PA - CEP 68440-000</t>
  </si>
  <si>
    <t>Indústria e Comércio de Cremes da Amazônia Ltda - ME</t>
  </si>
  <si>
    <t>Alameda Manoel Porpino, 108, Cristo Redentor, Castanhal, PA - CEP 68742-785</t>
  </si>
  <si>
    <t>São Francisco Ind. e Com. de Polpas da Amazônia Ltda</t>
  </si>
  <si>
    <t>PA 136, Km 07 / Tv. José de Alencar Zona Rural, Castanhal Grande, PA - CEP 68.745-000</t>
  </si>
  <si>
    <t>Amazon Polpas Ind. e Com. de Polpas da Amazônia Ltda</t>
  </si>
  <si>
    <t>PA 136, Km 04, s/n, Castanhal, PA - CEP 68.745-000</t>
  </si>
  <si>
    <t>Açaí Amazonas Indústria e Comércio Ltda</t>
  </si>
  <si>
    <t>Açaí da Amazônia Exportadora de Bebidas Ltda - EPP</t>
  </si>
  <si>
    <t>Rua do Uriboca Velha, 202, bairro: Uriboca, Marituba, PA - CEP 67200-000</t>
  </si>
  <si>
    <t>Marituba</t>
  </si>
  <si>
    <t>Açaí do Francisco Ltda - ME</t>
  </si>
  <si>
    <t>Av. Alcindo Cacela, 1298, Nazare, Belém, PA - CEP 66.060-000</t>
  </si>
  <si>
    <t>Açaí do Pará Indústria, Comércio e Exportação Ltda - ME</t>
  </si>
  <si>
    <t>PA 320, S/n, Km 07, Castanhal, PA - CEP 68.740-000</t>
  </si>
  <si>
    <t>Açaí Marajó Ltda - ME</t>
  </si>
  <si>
    <t>Rod. Artur Bernardes, 300, Tapana (Icoaraci), Belem, PA - CEP 66.825-000</t>
  </si>
  <si>
    <t>Açaí Vitanat Indústria e Comércio Eireli - ME</t>
  </si>
  <si>
    <t>Al. Moça Bonita, 72, bairro Guanabara,  Ananindeua, PA - CEP 67.010-190</t>
  </si>
  <si>
    <t>Açayama Indústria, Comércio e Serviços de Exportação</t>
  </si>
  <si>
    <t>Amazon Comércio de Açaí Liofilizado e Exportação Ltda</t>
  </si>
  <si>
    <t>Travessa 09 de janeiro, 2110, Centro Profissional Wall Street, loja 02, Belém, PA - CEP 66.060-585</t>
  </si>
  <si>
    <t>Amazon Mix Eireli - ME</t>
  </si>
  <si>
    <t>Rua Presidente Costa e Silva, 687 - sala B,  bairro Tapana (icoaraci), Belém, PA CEP: 66.825-080</t>
  </si>
  <si>
    <t>Amazonfrutas Polpas de Frutas da Amazônia Ltda - EPP</t>
  </si>
  <si>
    <t>Rua Andiroba, Cond. Vila Denpasa, Km 9, 220, Santa Bárbara do Pará, CEP 68.798-000</t>
  </si>
  <si>
    <t>Santa Bárbara do Pará</t>
  </si>
  <si>
    <t>Argus Comércio e Exportação de Alimentos Ltda - EPP</t>
  </si>
  <si>
    <t xml:space="preserve">Av. Martinho Monteiro, S/N, lote 02, Bairro Murinin, Benevides, PA - CEP: 68795-000 </t>
  </si>
  <si>
    <t>Atua Industria e Comercio LTDA</t>
  </si>
  <si>
    <t>Av. Governador Helio da Mota Gueiros, 288, Quarenta Horas (Coqueiro), Ananindeua, PA - CEP 67.120-370</t>
  </si>
  <si>
    <t>B &amp; M Amazon Ltda - EPP</t>
  </si>
  <si>
    <t>Psg Santa Clara, 70, Quarenta Horas (Coqueiro), Ananindeua, PA - CEP 67120-485</t>
  </si>
  <si>
    <t>Bela Iaça Polpas de Frutas Indústria e Comércio Ltda</t>
  </si>
  <si>
    <t>Travessa Duque de Caxias, 250 - Saudade I, Castanhal - PA, 68745-000</t>
  </si>
  <si>
    <t>Belém Beneficiamento de Frutas Ltda.</t>
  </si>
  <si>
    <t>Passagem Abelardo Conduru, 190 - Sacramenta, Belém - PA, 66083-030</t>
  </si>
  <si>
    <t xml:space="preserve">Cooperativa Produtores Rurais de Carajás - Cooper </t>
  </si>
  <si>
    <t>Av. Cristo Rei, 21, Parauapebas - Pará</t>
  </si>
  <si>
    <t>Parauapebas</t>
  </si>
  <si>
    <t xml:space="preserve">Coperativa Agrícola Mista de Tomé Açú - CAMTA </t>
  </si>
  <si>
    <t>PA 140, Km 2, Zona Rural, Quatro-Bocas, Tomé-Açu, PA - CEP 68.682-000.</t>
  </si>
  <si>
    <t>Tomé-Açu</t>
  </si>
  <si>
    <t>Dapancol - Dário Pantoja Indústria e Comércio Ltda - ME</t>
  </si>
  <si>
    <t>Travessa Capitão Arcelino Lobato (Generalíssimo Deodoro), 101, Centro, Igarapé-Miri, PA - CEP  68.430-000</t>
  </si>
  <si>
    <t>DMG Indústria e Comércio de Polpas Ltda</t>
  </si>
  <si>
    <t>Av. Jader Barbalho, 2470, bairro: Água Boa, Belém, PA - CEP 66.843-650</t>
  </si>
  <si>
    <t>Eco Foods Indústria e Comércio de Alimentos Ltda</t>
  </si>
  <si>
    <t>Rua Alfredo Calado, 611, Marituba, PA,  - CEP 67200-000</t>
  </si>
  <si>
    <t>F T de Araujo Lopes - ME</t>
  </si>
  <si>
    <t>Av. Jarbas Passarinho, 1795, Terra Alta PA</t>
  </si>
  <si>
    <t>Terra Alta</t>
  </si>
  <si>
    <t>Fênix Indústria de Sucos e Polpas Ltda - ME</t>
  </si>
  <si>
    <t>Travessa Quinze de Novembro (Estrada do Cumandeteua), S/N, Bairro Alto, Curuçá, PA, CEP 68750-000, Brasil</t>
  </si>
  <si>
    <t>Curuçá</t>
  </si>
  <si>
    <t>Flor de Açaí Ind. e Com. de Polpas de Frutas Ltda</t>
  </si>
  <si>
    <t>PA 140, Km 03, S/N, Zona Rural, Santa Isabel do Pará, PA - CEP 68790-000</t>
  </si>
  <si>
    <t>Santa Isabel do Pará</t>
  </si>
  <si>
    <t>Indústria e Comércio de Conservas Primera Ltda - ME</t>
  </si>
  <si>
    <t>Rod. Artur Bernardes Km 14, 9220, Galpao 6 - B, Tapana, Belem, PA - CEP 66825-000</t>
  </si>
  <si>
    <t>Industrias de Polpas Imperador Ltda</t>
  </si>
  <si>
    <t>Rua Oito de Dezembro, 300, Abaetetuba PA</t>
  </si>
  <si>
    <t>Lopes &amp; Sales Ind. Com. eAgropecuária Ltda-  ME</t>
  </si>
  <si>
    <t>PA 124, Km 04, Sn, Zona Rural, Capitão Poço, PA, CEP 68650-000</t>
  </si>
  <si>
    <t>Capitão Poço</t>
  </si>
  <si>
    <t>Marajó Fruit do pará Ind. Com. Ltda - EPP</t>
  </si>
  <si>
    <t>Rua Olho D'Agua, 03, bairro: Curuçambá, Ananindeua, PA, CEP 67146-260</t>
  </si>
  <si>
    <t>Nutrilatino Indústria, Comércio de Exportação e Importação Ltda</t>
  </si>
  <si>
    <t>PA 151, S/N, Km 01, Ramal Tracuateua, Igarape-Miri, PA - CEP 68430-000</t>
  </si>
  <si>
    <t xml:space="preserve">Vale do Açaí Imp. Exp. Ind. e Com. </t>
  </si>
  <si>
    <t>PA 151, S/N, São Jerônimo, Igarape-Miri, PA, CEP - 68430-000</t>
  </si>
  <si>
    <t>Zizelia Dias dos Santos Lima Comércio</t>
  </si>
  <si>
    <t>Rua Paraná, 06, A, Brejo do Meio - Povoado, Maraba, PA - CEP 68514-200</t>
  </si>
  <si>
    <t>Marabá (Brejo do Meio - Povoado)</t>
  </si>
  <si>
    <t>São João Ind. e Com. de Polpas Ltda - ME</t>
  </si>
  <si>
    <t>PA 320, Km 03, Zona Rural, Sao Francisco do Pará, PA, CEP 68748-000, </t>
  </si>
  <si>
    <t>São Francisco do Pará</t>
  </si>
  <si>
    <t>Polpa fresca ou congelada</t>
  </si>
  <si>
    <t>Seleção, lavagem, despolpamento e acondicionamento</t>
  </si>
  <si>
    <t>Tanque e despolpadeira</t>
  </si>
  <si>
    <t>Fruto in natura</t>
  </si>
  <si>
    <t>água</t>
  </si>
  <si>
    <t>caroço</t>
  </si>
  <si>
    <t>Empresa Florenzano</t>
  </si>
  <si>
    <t>Principal comprador é a Natura</t>
  </si>
  <si>
    <t>Funcionários contratados da cooperativa</t>
  </si>
  <si>
    <t>Extração do óleo por prensagem</t>
  </si>
  <si>
    <t>CLT / contratada</t>
  </si>
  <si>
    <t>Análises microbiológicas e teste físico-químico atendem o padrão MAPA</t>
  </si>
  <si>
    <t>Rede de luz e gerador reserva</t>
  </si>
  <si>
    <t>Compostagem e rede de esgoto</t>
  </si>
  <si>
    <t>Extração e armazenamento da polpa</t>
  </si>
  <si>
    <t>Linha completa com esteira rolante, tanque de lavagem, tanque de aquecimento, tanque de despolpamento, linha de pasteurização e envase, por último armazenagem em câmara fria</t>
  </si>
  <si>
    <t>janeiro</t>
  </si>
  <si>
    <t>Extraçao e armazenamento da polpa</t>
  </si>
  <si>
    <t>Duas safras por ano na região</t>
  </si>
  <si>
    <t>Aquecedor de sementes SCOTTECH SMR900G, triturador, uma prensa ECIRTEC MPE100 e outra prensa SCOTTECH ERT100</t>
  </si>
  <si>
    <t>Semente seca e parcialmente fermentada</t>
  </si>
  <si>
    <t>17 funcionários</t>
  </si>
  <si>
    <t>Linha completa com esteira rolante, tanque de lavagem, tanque de aquecimento, tanque de despolpamento, linha de pasteurização e envase, por último armazenagem em câmara fria, capacidade de 5 toneladas de polpa por hora</t>
  </si>
  <si>
    <t>105 funcionários</t>
  </si>
  <si>
    <t>extração e condicionamento da manteiga de cupuaçu</t>
  </si>
  <si>
    <t>4.45</t>
  </si>
  <si>
    <t>Supervisor de produção</t>
  </si>
  <si>
    <t>Thomé-açu, Pará</t>
  </si>
  <si>
    <t>Complementação de dados da referência 4.40 - Nubia Isa</t>
  </si>
  <si>
    <t>4.46</t>
  </si>
  <si>
    <t>Gerentes de produção</t>
  </si>
  <si>
    <t>Óbidos, PA</t>
  </si>
  <si>
    <t>Polpa, açaí em pó</t>
  </si>
  <si>
    <t>4.47</t>
  </si>
  <si>
    <t>diretor da empresa Mundial</t>
  </si>
  <si>
    <t>4.55</t>
  </si>
  <si>
    <t>4.50</t>
  </si>
  <si>
    <t>Tapajoara</t>
  </si>
  <si>
    <t>Agroindústria completa, aquecedor, secadora e prensa</t>
  </si>
  <si>
    <t>Óleo Vegetal</t>
  </si>
  <si>
    <t>Núm de pessoas envolvidas na atividade</t>
  </si>
  <si>
    <t xml:space="preserve">COOPERACRE Filial II - polpa de frutas </t>
  </si>
  <si>
    <t xml:space="preserve"> COOPERACRE Filial III - castanha </t>
  </si>
  <si>
    <t xml:space="preserve"> COOPERACRE Filial V - castanha </t>
  </si>
  <si>
    <t xml:space="preserve"> COOPERACRE Filial I - castanha </t>
  </si>
  <si>
    <t>60.850.000,00 (dividido entre as três filiais)</t>
  </si>
  <si>
    <t>Teste microbiológico</t>
  </si>
  <si>
    <t>Estoque grande de matéria prima e produto</t>
  </si>
  <si>
    <t>O produto é estocado em câmara fria até ser vendido e/ou transportado</t>
  </si>
  <si>
    <t>Semente in natura</t>
  </si>
  <si>
    <t>Cidade de Balém e região metropolitana</t>
  </si>
  <si>
    <t>RM de Belém</t>
  </si>
  <si>
    <t>Cooperados</t>
  </si>
  <si>
    <t>casca de semente</t>
  </si>
  <si>
    <t>Preço por kg de matéria prima - material de entrada</t>
  </si>
  <si>
    <t>Preço por kg de matéria prima - material de saída</t>
  </si>
  <si>
    <t>1 a 3</t>
  </si>
  <si>
    <t>teste físico-químico</t>
  </si>
  <si>
    <t>casca vira combustível para o aquecimento das caldeiras na uzina</t>
  </si>
  <si>
    <t>5,80 a 14,00</t>
  </si>
  <si>
    <t>Volume anual baseado na capacidade máxima de produção da fábrica (não consta tal produção na safra de 2017)</t>
  </si>
  <si>
    <t>860 (em um ano bom)</t>
  </si>
  <si>
    <t>Rendimento de 8 a 10% na extração do óleo</t>
  </si>
  <si>
    <t>Rendimento de 3% na extração do óleo</t>
  </si>
  <si>
    <t>Rendimento de 30% na extração do óleo</t>
  </si>
  <si>
    <t>Rendimento de 1% na extração do óleo</t>
  </si>
  <si>
    <t>Symrise paga R$ 1,80 pelo kg da semente</t>
  </si>
  <si>
    <t>Natura paga R$ 24,00 pelo kg do óleo</t>
  </si>
  <si>
    <t>24 - 30</t>
  </si>
  <si>
    <t>Polpa fresca</t>
  </si>
  <si>
    <t>lat_dd</t>
  </si>
  <si>
    <t>long_dd</t>
  </si>
  <si>
    <t>num_ref</t>
  </si>
  <si>
    <t>cadeia</t>
  </si>
  <si>
    <t>produto</t>
  </si>
  <si>
    <t>endereco</t>
  </si>
  <si>
    <t>cidade</t>
  </si>
  <si>
    <t>estado</t>
  </si>
  <si>
    <t>id_atores</t>
  </si>
  <si>
    <t>tipo_empreita</t>
  </si>
  <si>
    <t>tipo_process</t>
  </si>
  <si>
    <t>tipo_maquina</t>
  </si>
  <si>
    <t>mat_entrada</t>
  </si>
  <si>
    <t>mat_saida</t>
  </si>
  <si>
    <t>agreg_insumos</t>
  </si>
  <si>
    <t>subproduto</t>
  </si>
  <si>
    <t>esc_produção</t>
  </si>
  <si>
    <t>quant_ano_prod</t>
  </si>
  <si>
    <t>un_producao</t>
  </si>
  <si>
    <t>valor_ano_prod</t>
  </si>
  <si>
    <t>sazonal_inicio</t>
  </si>
  <si>
    <t>sazonal_fim</t>
  </si>
  <si>
    <t>n_pessoas_env</t>
  </si>
  <si>
    <t>vies_amb</t>
  </si>
  <si>
    <t>contr_qual</t>
  </si>
  <si>
    <t>ofer_deman</t>
  </si>
  <si>
    <t>fontes_energia</t>
  </si>
  <si>
    <t>dest_subprodutos</t>
  </si>
  <si>
    <t>estoq_mat_prima</t>
  </si>
  <si>
    <t>autor_info</t>
  </si>
  <si>
    <t>nome_empree</t>
  </si>
  <si>
    <t>obs 1</t>
  </si>
  <si>
    <t>obs 2</t>
  </si>
  <si>
    <t>id_origem</t>
  </si>
  <si>
    <t>4.1</t>
  </si>
  <si>
    <t>4.2</t>
  </si>
  <si>
    <t>4.3</t>
  </si>
  <si>
    <t>4.4</t>
  </si>
  <si>
    <t>4.5</t>
  </si>
  <si>
    <t>4.6</t>
  </si>
  <si>
    <t>4.10</t>
  </si>
  <si>
    <t>4.11</t>
  </si>
  <si>
    <t>-55,515777</t>
  </si>
  <si>
    <t>prec_entrad</t>
  </si>
  <si>
    <t>prec_saida</t>
  </si>
  <si>
    <t>dado anonimizado [LGPD 13.709/2018]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</si>
</sst>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\.m"/>
    <numFmt numFmtId="165" formatCode="m/d/yyyy"/>
    <numFmt numFmtId="166" formatCode="&quot;R$&quot;#,##0.00"/>
    <numFmt numFmtId="167" formatCode="0.0000"/>
    <numFmt numFmtId="168" formatCode="#,##0.0"/>
    <numFmt numFmtId="169" formatCode="0.000000"/>
    <numFmt numFmtId="170" formatCode="#,##0.000000"/>
    <numFmt numFmtId="171" formatCode="#,##0.0000000"/>
  </numFmts>
  <fonts count="25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9"/>
      <color rgb="FF595959"/>
      <name val="Calibri"/>
      <family val="2"/>
    </font>
    <font>
      <sz val="12"/>
      <name val="Calibri"/>
      <family val="2"/>
    </font>
    <font>
      <i/>
      <sz val="11"/>
      <color rgb="FF7F7F7F"/>
      <name val="Calibri"/>
      <family val="2"/>
    </font>
    <font>
      <b/>
      <sz val="11"/>
      <color rgb="FF7F7F7F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2"/>
      <color theme="1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1D2326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1D212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BFBFB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43" fontId="16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3" xfId="0" applyBorder="1"/>
    <xf numFmtId="0" fontId="0" fillId="7" borderId="0" xfId="0" applyFill="1"/>
    <xf numFmtId="0" fontId="14" fillId="0" borderId="3" xfId="0" applyFont="1" applyBorder="1"/>
    <xf numFmtId="0" fontId="0" fillId="0" borderId="3" xfId="0" applyBorder="1" applyAlignment="1">
      <alignment horizontal="left" vertical="top"/>
    </xf>
    <xf numFmtId="4" fontId="0" fillId="0" borderId="3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0" fillId="0" borderId="3" xfId="0" applyNumberFormat="1" applyBorder="1"/>
    <xf numFmtId="0" fontId="11" fillId="6" borderId="0" xfId="0" applyFont="1" applyFill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0" xfId="0" applyFont="1"/>
    <xf numFmtId="0" fontId="17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/>
    <xf numFmtId="0" fontId="11" fillId="0" borderId="0" xfId="0" applyFont="1" applyAlignment="1">
      <alignment horizontal="left"/>
    </xf>
    <xf numFmtId="0" fontId="11" fillId="0" borderId="3" xfId="0" quotePrefix="1" applyFont="1" applyBorder="1"/>
    <xf numFmtId="0" fontId="11" fillId="0" borderId="3" xfId="0" applyFont="1" applyBorder="1"/>
    <xf numFmtId="0" fontId="11" fillId="0" borderId="3" xfId="0" quotePrefix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1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0" fontId="17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wrapText="1"/>
    </xf>
    <xf numFmtId="0" fontId="11" fillId="0" borderId="3" xfId="0" applyFont="1" applyBorder="1" applyAlignment="1">
      <alignment horizontal="right"/>
    </xf>
    <xf numFmtId="167" fontId="11" fillId="0" borderId="3" xfId="0" quotePrefix="1" applyNumberFormat="1" applyFont="1" applyBorder="1" applyAlignment="1">
      <alignment horizontal="right"/>
    </xf>
    <xf numFmtId="167" fontId="11" fillId="0" borderId="3" xfId="0" applyNumberFormat="1" applyFont="1" applyBorder="1" applyAlignment="1">
      <alignment horizontal="right"/>
    </xf>
    <xf numFmtId="43" fontId="11" fillId="0" borderId="3" xfId="4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49" fontId="17" fillId="0" borderId="3" xfId="0" applyNumberFormat="1" applyFont="1" applyBorder="1" applyAlignment="1">
      <alignment horizontal="left"/>
    </xf>
    <xf numFmtId="0" fontId="15" fillId="2" borderId="3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11" fillId="0" borderId="3" xfId="0" quotePrefix="1" applyFont="1" applyBorder="1" applyAlignment="1">
      <alignment horizontal="right"/>
    </xf>
    <xf numFmtId="0" fontId="18" fillId="2" borderId="3" xfId="0" applyFont="1" applyFill="1" applyBorder="1" applyAlignment="1">
      <alignment horizontal="left" vertical="top" wrapText="1"/>
    </xf>
    <xf numFmtId="0" fontId="20" fillId="0" borderId="3" xfId="0" applyFont="1" applyBorder="1" applyAlignment="1">
      <alignment horizontal="left"/>
    </xf>
    <xf numFmtId="0" fontId="15" fillId="4" borderId="3" xfId="0" applyFont="1" applyFill="1" applyBorder="1" applyAlignment="1">
      <alignment horizontal="left" vertical="top" wrapText="1"/>
    </xf>
    <xf numFmtId="3" fontId="15" fillId="4" borderId="3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3" fontId="15" fillId="0" borderId="0" xfId="0" applyNumberFormat="1" applyFont="1" applyAlignment="1">
      <alignment horizontal="left" vertical="top" wrapText="1"/>
    </xf>
    <xf numFmtId="0" fontId="17" fillId="0" borderId="3" xfId="0" applyFont="1" applyBorder="1" applyAlignment="1">
      <alignment horizontal="center"/>
    </xf>
    <xf numFmtId="49" fontId="11" fillId="0" borderId="3" xfId="0" applyNumberFormat="1" applyFont="1" applyBorder="1" applyAlignment="1">
      <alignment horizontal="left"/>
    </xf>
    <xf numFmtId="0" fontId="21" fillId="0" borderId="3" xfId="0" applyFont="1" applyBorder="1"/>
    <xf numFmtId="0" fontId="11" fillId="0" borderId="3" xfId="0" applyFont="1" applyBorder="1" applyAlignment="1">
      <alignment horizontal="left" vertical="top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right" vertical="top" wrapText="1"/>
    </xf>
    <xf numFmtId="0" fontId="17" fillId="0" borderId="0" xfId="0" applyFont="1" applyAlignment="1">
      <alignment horizontal="left"/>
    </xf>
    <xf numFmtId="49" fontId="17" fillId="0" borderId="3" xfId="0" applyNumberFormat="1" applyFont="1" applyBorder="1" applyAlignment="1">
      <alignment horizontal="left" vertical="top"/>
    </xf>
    <xf numFmtId="167" fontId="17" fillId="0" borderId="3" xfId="0" applyNumberFormat="1" applyFont="1" applyBorder="1" applyAlignment="1">
      <alignment horizontal="right" vertical="top" wrapText="1"/>
    </xf>
    <xf numFmtId="2" fontId="17" fillId="0" borderId="3" xfId="0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right" vertical="top"/>
    </xf>
    <xf numFmtId="43" fontId="17" fillId="0" borderId="3" xfId="4" applyFont="1" applyFill="1" applyBorder="1" applyAlignment="1">
      <alignment horizontal="right"/>
    </xf>
    <xf numFmtId="43" fontId="17" fillId="0" borderId="3" xfId="4" applyFont="1" applyFill="1" applyBorder="1" applyAlignment="1">
      <alignment horizontal="right" vertical="top"/>
    </xf>
    <xf numFmtId="0" fontId="22" fillId="0" borderId="3" xfId="0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left" vertical="top"/>
    </xf>
    <xf numFmtId="3" fontId="17" fillId="0" borderId="3" xfId="0" applyNumberFormat="1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left" vertical="top" wrapText="1"/>
    </xf>
    <xf numFmtId="3" fontId="17" fillId="0" borderId="3" xfId="0" applyNumberFormat="1" applyFont="1" applyBorder="1" applyAlignment="1">
      <alignment horizontal="left" vertical="top" wrapText="1"/>
    </xf>
    <xf numFmtId="167" fontId="17" fillId="0" borderId="3" xfId="0" applyNumberFormat="1" applyFont="1" applyBorder="1" applyAlignment="1">
      <alignment horizontal="left" vertical="top"/>
    </xf>
    <xf numFmtId="168" fontId="17" fillId="0" borderId="3" xfId="0" applyNumberFormat="1" applyFont="1" applyBorder="1" applyAlignment="1">
      <alignment horizontal="left" vertical="top"/>
    </xf>
    <xf numFmtId="0" fontId="17" fillId="0" borderId="3" xfId="0" applyFont="1" applyBorder="1" applyAlignment="1">
      <alignment horizontal="right"/>
    </xf>
    <xf numFmtId="3" fontId="11" fillId="0" borderId="3" xfId="0" applyNumberFormat="1" applyFont="1" applyBorder="1" applyAlignment="1">
      <alignment horizontal="left"/>
    </xf>
    <xf numFmtId="43" fontId="17" fillId="0" borderId="3" xfId="4" applyFont="1" applyFill="1" applyBorder="1" applyAlignment="1">
      <alignment horizontal="left"/>
    </xf>
    <xf numFmtId="167" fontId="17" fillId="0" borderId="3" xfId="0" applyNumberFormat="1" applyFont="1" applyBorder="1" applyAlignment="1">
      <alignment horizontal="right" vertical="top"/>
    </xf>
    <xf numFmtId="0" fontId="17" fillId="8" borderId="3" xfId="0" applyFont="1" applyFill="1" applyBorder="1" applyAlignment="1">
      <alignment horizontal="center"/>
    </xf>
    <xf numFmtId="0" fontId="23" fillId="0" borderId="3" xfId="0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left" vertical="top"/>
    </xf>
    <xf numFmtId="4" fontId="17" fillId="0" borderId="3" xfId="0" applyNumberFormat="1" applyFont="1" applyBorder="1" applyAlignment="1">
      <alignment horizontal="right" vertical="top"/>
    </xf>
    <xf numFmtId="166" fontId="17" fillId="0" borderId="3" xfId="0" applyNumberFormat="1" applyFont="1" applyBorder="1" applyAlignment="1">
      <alignment horizontal="right" vertical="top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vertical="center"/>
    </xf>
    <xf numFmtId="0" fontId="17" fillId="0" borderId="3" xfId="0" quotePrefix="1" applyFont="1" applyBorder="1" applyAlignment="1">
      <alignment horizontal="left" vertical="top"/>
    </xf>
    <xf numFmtId="167" fontId="17" fillId="0" borderId="3" xfId="0" quotePrefix="1" applyNumberFormat="1" applyFont="1" applyBorder="1" applyAlignment="1">
      <alignment horizontal="right" vertical="top"/>
    </xf>
    <xf numFmtId="3" fontId="17" fillId="0" borderId="3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 wrapText="1"/>
    </xf>
    <xf numFmtId="167" fontId="17" fillId="0" borderId="3" xfId="0" applyNumberFormat="1" applyFont="1" applyBorder="1" applyAlignment="1">
      <alignment horizontal="right"/>
    </xf>
    <xf numFmtId="167" fontId="17" fillId="0" borderId="3" xfId="0" applyNumberFormat="1" applyFont="1" applyBorder="1" applyAlignment="1">
      <alignment horizontal="right" wrapText="1"/>
    </xf>
    <xf numFmtId="0" fontId="20" fillId="5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49" fontId="11" fillId="0" borderId="3" xfId="0" applyNumberFormat="1" applyFont="1" applyBorder="1" applyAlignment="1">
      <alignment horizontal="left" vertical="top"/>
    </xf>
    <xf numFmtId="0" fontId="11" fillId="5" borderId="3" xfId="0" applyFont="1" applyFill="1" applyBorder="1" applyAlignment="1">
      <alignment horizontal="left" vertical="top"/>
    </xf>
    <xf numFmtId="170" fontId="11" fillId="0" borderId="3" xfId="0" applyNumberFormat="1" applyFont="1" applyBorder="1" applyAlignment="1">
      <alignment horizontal="left" vertical="top"/>
    </xf>
    <xf numFmtId="167" fontId="11" fillId="0" borderId="3" xfId="0" applyNumberFormat="1" applyFont="1" applyBorder="1" applyAlignment="1">
      <alignment horizontal="right" vertical="top"/>
    </xf>
    <xf numFmtId="3" fontId="11" fillId="0" borderId="3" xfId="0" applyNumberFormat="1" applyFont="1" applyBorder="1" applyAlignment="1">
      <alignment horizontal="left" vertical="top"/>
    </xf>
    <xf numFmtId="3" fontId="11" fillId="0" borderId="3" xfId="0" applyNumberFormat="1" applyFont="1" applyBorder="1" applyAlignment="1">
      <alignment horizontal="right" vertical="top"/>
    </xf>
    <xf numFmtId="0" fontId="17" fillId="8" borderId="0" xfId="0" applyFont="1" applyFill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169" fontId="11" fillId="0" borderId="3" xfId="0" applyNumberFormat="1" applyFont="1" applyBorder="1" applyAlignment="1">
      <alignment horizontal="left" vertical="top"/>
    </xf>
    <xf numFmtId="0" fontId="11" fillId="0" borderId="3" xfId="0" applyFont="1" applyBorder="1" applyAlignment="1">
      <alignment vertical="center"/>
    </xf>
    <xf numFmtId="170" fontId="11" fillId="0" borderId="3" xfId="0" applyNumberFormat="1" applyFont="1" applyBorder="1" applyAlignment="1">
      <alignment horizontal="left"/>
    </xf>
    <xf numFmtId="171" fontId="11" fillId="0" borderId="3" xfId="0" applyNumberFormat="1" applyFont="1" applyBorder="1" applyAlignment="1">
      <alignment horizontal="left" vertical="top"/>
    </xf>
    <xf numFmtId="0" fontId="24" fillId="0" borderId="3" xfId="0" applyFont="1" applyBorder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left"/>
    </xf>
    <xf numFmtId="49" fontId="15" fillId="0" borderId="3" xfId="0" applyNumberFormat="1" applyFont="1" applyBorder="1" applyAlignment="1">
      <alignment horizontal="left" vertical="top"/>
    </xf>
    <xf numFmtId="167" fontId="15" fillId="0" borderId="3" xfId="0" applyNumberFormat="1" applyFont="1" applyBorder="1" applyAlignment="1">
      <alignment horizontal="left" vertical="top"/>
    </xf>
    <xf numFmtId="2" fontId="15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167" fontId="0" fillId="0" borderId="3" xfId="0" applyNumberFormat="1" applyBorder="1"/>
    <xf numFmtId="49" fontId="10" fillId="0" borderId="3" xfId="0" applyNumberFormat="1" applyFont="1" applyBorder="1"/>
    <xf numFmtId="49" fontId="0" fillId="0" borderId="3" xfId="0" applyNumberFormat="1" applyBorder="1"/>
    <xf numFmtId="49" fontId="0" fillId="0" borderId="0" xfId="0" applyNumberFormat="1"/>
    <xf numFmtId="49" fontId="10" fillId="0" borderId="3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10" fillId="0" borderId="3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4" borderId="4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/>
    </xf>
    <xf numFmtId="164" fontId="0" fillId="0" borderId="3" xfId="0" applyNumberFormat="1" applyBorder="1" applyAlignment="1">
      <alignment horizontal="left" vertical="top"/>
    </xf>
    <xf numFmtId="165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 wrapText="1"/>
    </xf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9" fillId="3" borderId="3" xfId="0" applyFont="1" applyFill="1" applyBorder="1" applyAlignment="1">
      <alignment horizontal="left" vertical="top" wrapText="1"/>
    </xf>
    <xf numFmtId="0" fontId="20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 vertical="top"/>
    </xf>
  </cellXfs>
  <cellStyles count="5">
    <cellStyle name="Hiperlink Visitado" xfId="1" builtinId="9" hidden="1"/>
    <cellStyle name="Hiperlink Visitado" xfId="2" builtinId="9" hidden="1"/>
    <cellStyle name="Normal" xfId="0" builtinId="0"/>
    <cellStyle name="Normal 2" xfId="3" xr:uid="{00000000-0005-0000-0000-000003000000}"/>
    <cellStyle name="Vírgula" xfId="4" builtinId="3"/>
  </cellStyles>
  <dxfs count="0"/>
  <tableStyles count="0" defaultTableStyle="TableStyleMedium9" defaultPivotStyle="PivotStyleMedium7"/>
  <colors>
    <mruColors>
      <color rgb="FFFBFBFB"/>
      <color rgb="FF9999FF"/>
      <color rgb="FFCCCCFF"/>
      <color rgb="FFFDE7FA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6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5" sqref="B15"/>
    </sheetView>
  </sheetViews>
  <sheetFormatPr defaultColWidth="11.125" defaultRowHeight="15" customHeight="1" x14ac:dyDescent="0.25"/>
  <cols>
    <col min="1" max="1" width="14" customWidth="1"/>
    <col min="2" max="2" width="30.375" customWidth="1"/>
    <col min="3" max="3" width="16.625" customWidth="1"/>
    <col min="4" max="4" width="15.875" customWidth="1"/>
    <col min="5" max="5" width="16.875" customWidth="1"/>
    <col min="6" max="6" width="31.5" customWidth="1"/>
    <col min="7" max="7" width="49.625" customWidth="1"/>
    <col min="8" max="8" width="29.875" customWidth="1"/>
    <col min="9" max="9" width="34.375" customWidth="1"/>
    <col min="10" max="10" width="29.875" customWidth="1"/>
    <col min="11" max="11" width="33.375" customWidth="1"/>
    <col min="12" max="12" width="24.125" customWidth="1"/>
    <col min="13" max="13" width="22.5" customWidth="1"/>
    <col min="14" max="14" width="25.375" customWidth="1"/>
    <col min="15" max="15" width="16.625" customWidth="1"/>
    <col min="16" max="16" width="29" customWidth="1"/>
    <col min="17" max="17" width="21.125" customWidth="1"/>
    <col min="18" max="18" width="21" customWidth="1"/>
    <col min="19" max="19" width="18.875" customWidth="1"/>
    <col min="20" max="20" width="20" customWidth="1"/>
    <col min="21" max="21" width="17.875" customWidth="1"/>
    <col min="22" max="22" width="16.875" customWidth="1"/>
    <col min="23" max="23" width="17.125" customWidth="1"/>
    <col min="24" max="24" width="32.875" customWidth="1"/>
    <col min="25" max="25" width="10.875" customWidth="1"/>
  </cols>
  <sheetData>
    <row r="1" spans="1:65" ht="15.75" customHeight="1" x14ac:dyDescent="0.25">
      <c r="A1" s="1"/>
      <c r="B1" s="2"/>
      <c r="C1" s="2"/>
      <c r="D1" s="2"/>
      <c r="E1" s="2"/>
      <c r="F1" s="2" t="s">
        <v>2</v>
      </c>
      <c r="G1" s="2" t="s">
        <v>3</v>
      </c>
      <c r="H1" s="2"/>
      <c r="I1" s="2"/>
      <c r="J1" s="2"/>
      <c r="K1" s="2"/>
      <c r="L1" s="2"/>
      <c r="M1" s="2"/>
      <c r="N1" s="2"/>
      <c r="O1" s="2"/>
      <c r="P1" s="2"/>
      <c r="Q1" s="2"/>
      <c r="R1" s="3" t="s">
        <v>4</v>
      </c>
      <c r="S1" s="4" t="s">
        <v>6</v>
      </c>
      <c r="T1" s="4" t="s">
        <v>8</v>
      </c>
      <c r="U1" s="4" t="s">
        <v>9</v>
      </c>
      <c r="V1" s="4" t="s">
        <v>10</v>
      </c>
      <c r="W1" s="4" t="s">
        <v>11</v>
      </c>
      <c r="X1" s="5"/>
    </row>
    <row r="2" spans="1:65" ht="15.75" customHeight="1" x14ac:dyDescent="0.25">
      <c r="A2" s="1"/>
      <c r="B2" s="2"/>
      <c r="C2" s="2"/>
      <c r="D2" s="2"/>
      <c r="E2" s="2"/>
      <c r="F2" s="2" t="s">
        <v>34</v>
      </c>
      <c r="G2" s="2" t="s">
        <v>35</v>
      </c>
      <c r="H2" s="2"/>
      <c r="I2" s="2"/>
      <c r="J2" s="2"/>
      <c r="K2" s="2"/>
      <c r="L2" s="6"/>
      <c r="M2" s="6"/>
      <c r="N2" s="6"/>
      <c r="O2" s="6"/>
      <c r="P2" s="6"/>
      <c r="Q2" s="7" t="s">
        <v>41</v>
      </c>
      <c r="R2" s="2"/>
      <c r="S2" s="2"/>
      <c r="T2" s="2"/>
      <c r="U2" s="2"/>
      <c r="V2" s="2"/>
      <c r="W2" s="2"/>
    </row>
    <row r="3" spans="1:65" ht="15.75" customHeight="1" x14ac:dyDescent="0.25">
      <c r="A3" s="1"/>
      <c r="B3" s="2"/>
      <c r="C3" s="2"/>
      <c r="D3" s="2"/>
      <c r="E3" s="2"/>
      <c r="F3" s="2" t="s">
        <v>47</v>
      </c>
      <c r="G3" s="2" t="s">
        <v>48</v>
      </c>
      <c r="H3" s="2"/>
      <c r="I3" s="2"/>
      <c r="J3" s="2"/>
      <c r="K3" s="2"/>
      <c r="L3" s="6"/>
      <c r="M3" s="6"/>
      <c r="N3" s="6"/>
      <c r="O3" s="6"/>
      <c r="P3" s="6"/>
      <c r="Q3" s="7" t="s">
        <v>50</v>
      </c>
      <c r="R3" s="2"/>
      <c r="S3" s="2"/>
      <c r="T3" s="2"/>
      <c r="U3" s="2"/>
      <c r="V3" s="2"/>
      <c r="W3" s="2"/>
      <c r="Y3" t="s">
        <v>51</v>
      </c>
    </row>
    <row r="4" spans="1:65" ht="15.75" customHeight="1" x14ac:dyDescent="0.25">
      <c r="A4" s="8"/>
      <c r="B4" s="2"/>
      <c r="C4" s="2"/>
      <c r="D4" s="2"/>
      <c r="E4" s="2"/>
      <c r="F4" s="2" t="s">
        <v>53</v>
      </c>
      <c r="G4" s="2" t="s">
        <v>54</v>
      </c>
      <c r="H4" s="2"/>
      <c r="I4" s="2"/>
      <c r="J4" s="2"/>
      <c r="K4" s="2"/>
      <c r="L4" s="6"/>
      <c r="M4" s="6"/>
      <c r="N4" s="6"/>
      <c r="O4" s="6"/>
      <c r="P4" s="6"/>
      <c r="Q4" s="7" t="s">
        <v>55</v>
      </c>
      <c r="R4" s="2" t="s">
        <v>56</v>
      </c>
      <c r="S4" s="2"/>
      <c r="T4" s="2"/>
      <c r="U4" s="2"/>
      <c r="V4" s="2"/>
      <c r="W4" s="2"/>
      <c r="Y4" s="9" t="s">
        <v>57</v>
      </c>
    </row>
    <row r="5" spans="1:65" ht="15.75" customHeight="1" x14ac:dyDescent="0.25">
      <c r="A5" s="1"/>
      <c r="B5" s="2"/>
      <c r="C5" s="2"/>
      <c r="D5" s="2"/>
      <c r="E5" s="2"/>
      <c r="F5" s="2" t="s">
        <v>59</v>
      </c>
      <c r="G5" s="2" t="s">
        <v>60</v>
      </c>
      <c r="H5" s="2"/>
      <c r="I5" s="2"/>
      <c r="J5" s="2"/>
      <c r="K5" s="2"/>
      <c r="L5" s="6"/>
      <c r="M5" s="6"/>
      <c r="N5" s="6"/>
      <c r="O5" s="6"/>
      <c r="P5" s="6"/>
      <c r="Q5" s="7" t="s">
        <v>61</v>
      </c>
      <c r="R5" s="2" t="s">
        <v>62</v>
      </c>
      <c r="S5" s="2"/>
      <c r="T5" s="2"/>
      <c r="U5" s="2"/>
      <c r="V5" s="2"/>
      <c r="W5" s="2"/>
    </row>
    <row r="6" spans="1:65" ht="34.5" customHeight="1" x14ac:dyDescent="0.25">
      <c r="A6" s="1"/>
      <c r="B6" s="2"/>
      <c r="C6" s="2"/>
      <c r="D6" s="2"/>
      <c r="E6" s="7" t="s">
        <v>63</v>
      </c>
      <c r="F6" s="2" t="s">
        <v>64</v>
      </c>
      <c r="G6" s="2"/>
      <c r="H6" s="7" t="s">
        <v>65</v>
      </c>
      <c r="I6" s="7"/>
      <c r="J6" s="7"/>
      <c r="K6" s="7"/>
      <c r="L6" s="6" t="s">
        <v>13</v>
      </c>
      <c r="M6" s="6"/>
      <c r="N6" s="6"/>
      <c r="O6" s="6"/>
      <c r="P6" s="6"/>
      <c r="Q6" s="7" t="s">
        <v>69</v>
      </c>
      <c r="R6" s="2" t="s">
        <v>70</v>
      </c>
      <c r="S6" s="2" t="s">
        <v>71</v>
      </c>
      <c r="T6" s="2" t="s">
        <v>71</v>
      </c>
      <c r="U6" s="2" t="s">
        <v>72</v>
      </c>
      <c r="V6" s="2" t="s">
        <v>73</v>
      </c>
      <c r="W6" s="2" t="s">
        <v>73</v>
      </c>
    </row>
    <row r="7" spans="1:65" ht="31.5" customHeight="1" x14ac:dyDescent="0.25">
      <c r="A7" s="129" t="s">
        <v>12</v>
      </c>
      <c r="B7" s="129" t="s">
        <v>76</v>
      </c>
      <c r="C7" s="129" t="s">
        <v>77</v>
      </c>
      <c r="D7" s="129" t="s">
        <v>78</v>
      </c>
      <c r="E7" s="130" t="s">
        <v>79</v>
      </c>
      <c r="F7" s="130" t="s">
        <v>80</v>
      </c>
      <c r="G7" s="130" t="s">
        <v>81</v>
      </c>
      <c r="H7" s="130" t="s">
        <v>82</v>
      </c>
      <c r="I7" s="130" t="s">
        <v>83</v>
      </c>
      <c r="J7" s="130" t="s">
        <v>84</v>
      </c>
      <c r="K7" s="130" t="s">
        <v>85</v>
      </c>
      <c r="L7" s="131" t="s">
        <v>86</v>
      </c>
      <c r="M7" s="131" t="s">
        <v>87</v>
      </c>
      <c r="N7" s="131" t="s">
        <v>88</v>
      </c>
      <c r="O7" s="131" t="s">
        <v>89</v>
      </c>
      <c r="P7" s="131" t="s">
        <v>90</v>
      </c>
      <c r="Q7" s="130" t="s">
        <v>91</v>
      </c>
      <c r="R7" s="131" t="s">
        <v>93</v>
      </c>
      <c r="S7" s="131" t="s">
        <v>94</v>
      </c>
      <c r="T7" s="131" t="s">
        <v>95</v>
      </c>
      <c r="U7" s="131" t="s">
        <v>96</v>
      </c>
      <c r="V7" s="131" t="s">
        <v>97</v>
      </c>
      <c r="W7" s="131" t="s">
        <v>98</v>
      </c>
      <c r="X7" s="131" t="s">
        <v>44</v>
      </c>
    </row>
    <row r="8" spans="1:65" s="11" customFormat="1" ht="15.75" customHeight="1" x14ac:dyDescent="0.25">
      <c r="A8" s="132">
        <v>42739</v>
      </c>
      <c r="B8" s="146" t="s">
        <v>778</v>
      </c>
      <c r="C8" s="13" t="s">
        <v>106</v>
      </c>
      <c r="D8" s="13" t="s">
        <v>106</v>
      </c>
      <c r="E8" s="133">
        <v>42893</v>
      </c>
      <c r="F8" s="13" t="s">
        <v>53</v>
      </c>
      <c r="G8" s="134" t="s">
        <v>108</v>
      </c>
      <c r="H8" s="146" t="s">
        <v>778</v>
      </c>
      <c r="I8" s="13" t="s">
        <v>109</v>
      </c>
      <c r="J8" s="146" t="s">
        <v>778</v>
      </c>
      <c r="K8" s="13" t="s">
        <v>110</v>
      </c>
      <c r="L8" s="135"/>
      <c r="M8" s="135"/>
      <c r="N8" s="135" t="s">
        <v>103</v>
      </c>
      <c r="O8" s="135" t="s">
        <v>103</v>
      </c>
      <c r="P8" s="135" t="s">
        <v>103</v>
      </c>
      <c r="Q8" s="136" t="s">
        <v>111</v>
      </c>
      <c r="R8" s="135" t="s">
        <v>103</v>
      </c>
      <c r="S8" s="135" t="s">
        <v>103</v>
      </c>
      <c r="T8" s="137" t="s">
        <v>103</v>
      </c>
      <c r="U8" s="135" t="s">
        <v>103</v>
      </c>
      <c r="V8" s="137" t="s">
        <v>103</v>
      </c>
      <c r="W8" s="135" t="s">
        <v>103</v>
      </c>
      <c r="X8" s="10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s="11" customFormat="1" ht="16.5" customHeight="1" x14ac:dyDescent="0.25">
      <c r="A9" s="132">
        <v>42798</v>
      </c>
      <c r="B9" s="146" t="s">
        <v>778</v>
      </c>
      <c r="C9" s="13" t="s">
        <v>106</v>
      </c>
      <c r="D9" s="13" t="s">
        <v>106</v>
      </c>
      <c r="E9" s="133">
        <v>43015</v>
      </c>
      <c r="F9" s="13" t="s">
        <v>53</v>
      </c>
      <c r="G9" s="134" t="s">
        <v>119</v>
      </c>
      <c r="H9" s="146" t="s">
        <v>778</v>
      </c>
      <c r="I9" s="13" t="s">
        <v>109</v>
      </c>
      <c r="J9" s="146" t="s">
        <v>778</v>
      </c>
      <c r="K9" s="13" t="s">
        <v>120</v>
      </c>
      <c r="L9" s="135" t="s">
        <v>103</v>
      </c>
      <c r="M9" s="135" t="s">
        <v>103</v>
      </c>
      <c r="N9" s="135" t="s">
        <v>103</v>
      </c>
      <c r="O9" s="135" t="s">
        <v>103</v>
      </c>
      <c r="P9" s="135" t="s">
        <v>103</v>
      </c>
      <c r="Q9" s="13" t="s">
        <v>121</v>
      </c>
      <c r="R9" s="135" t="s">
        <v>103</v>
      </c>
      <c r="S9" s="135" t="s">
        <v>103</v>
      </c>
      <c r="T9" s="135" t="s">
        <v>103</v>
      </c>
      <c r="U9" s="135" t="s">
        <v>103</v>
      </c>
      <c r="V9" s="135"/>
      <c r="W9" s="135" t="s">
        <v>103</v>
      </c>
      <c r="X9" s="1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s="11" customFormat="1" ht="15.75" customHeight="1" x14ac:dyDescent="0.25">
      <c r="A10" s="132">
        <v>42829</v>
      </c>
      <c r="B10" s="146" t="s">
        <v>778</v>
      </c>
      <c r="C10" s="13" t="s">
        <v>106</v>
      </c>
      <c r="D10" s="13" t="s">
        <v>106</v>
      </c>
      <c r="E10" s="133" t="s">
        <v>122</v>
      </c>
      <c r="F10" s="13" t="s">
        <v>53</v>
      </c>
      <c r="G10" s="138" t="s">
        <v>504</v>
      </c>
      <c r="H10" s="146" t="s">
        <v>778</v>
      </c>
      <c r="I10" s="138" t="s">
        <v>123</v>
      </c>
      <c r="J10" s="146" t="s">
        <v>778</v>
      </c>
      <c r="K10" s="13" t="s">
        <v>124</v>
      </c>
      <c r="L10" s="135"/>
      <c r="M10" s="135"/>
      <c r="N10" s="135" t="s">
        <v>103</v>
      </c>
      <c r="O10" s="135"/>
      <c r="P10" s="135"/>
      <c r="Q10" s="13" t="s">
        <v>125</v>
      </c>
      <c r="R10" s="135" t="s">
        <v>103</v>
      </c>
      <c r="S10" s="135"/>
      <c r="T10" s="137" t="s">
        <v>103</v>
      </c>
      <c r="U10" s="135" t="s">
        <v>103</v>
      </c>
      <c r="V10" s="135"/>
      <c r="W10" s="135" t="s">
        <v>103</v>
      </c>
      <c r="X10" s="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</row>
    <row r="11" spans="1:65" s="11" customFormat="1" ht="15.75" customHeight="1" x14ac:dyDescent="0.25">
      <c r="A11" s="132">
        <v>42859</v>
      </c>
      <c r="B11" s="146" t="s">
        <v>778</v>
      </c>
      <c r="C11" s="13" t="s">
        <v>106</v>
      </c>
      <c r="D11" s="13" t="s">
        <v>106</v>
      </c>
      <c r="E11" s="133" t="s">
        <v>126</v>
      </c>
      <c r="F11" s="13" t="s">
        <v>53</v>
      </c>
      <c r="G11" s="13" t="s">
        <v>127</v>
      </c>
      <c r="H11" s="146" t="s">
        <v>778</v>
      </c>
      <c r="I11" s="13" t="s">
        <v>109</v>
      </c>
      <c r="J11" s="146" t="s">
        <v>778</v>
      </c>
      <c r="K11" s="13" t="s">
        <v>128</v>
      </c>
      <c r="L11" s="135" t="s">
        <v>103</v>
      </c>
      <c r="M11" s="135" t="s">
        <v>103</v>
      </c>
      <c r="N11" s="135" t="s">
        <v>103</v>
      </c>
      <c r="O11" s="135" t="s">
        <v>103</v>
      </c>
      <c r="P11" s="135" t="s">
        <v>103</v>
      </c>
      <c r="Q11" s="13" t="s">
        <v>55</v>
      </c>
      <c r="R11" s="135" t="s">
        <v>103</v>
      </c>
      <c r="S11" s="135"/>
      <c r="T11" s="135" t="s">
        <v>103</v>
      </c>
      <c r="U11" s="135" t="s">
        <v>103</v>
      </c>
      <c r="V11" s="135" t="s">
        <v>103</v>
      </c>
      <c r="W11" s="137" t="s">
        <v>103</v>
      </c>
      <c r="X11" s="10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</row>
    <row r="12" spans="1:65" s="11" customFormat="1" ht="15.75" customHeight="1" x14ac:dyDescent="0.25">
      <c r="A12" s="132">
        <v>42890</v>
      </c>
      <c r="B12" s="146" t="s">
        <v>778</v>
      </c>
      <c r="C12" s="13" t="s">
        <v>106</v>
      </c>
      <c r="D12" s="13" t="s">
        <v>106</v>
      </c>
      <c r="E12" s="133" t="s">
        <v>131</v>
      </c>
      <c r="F12" s="13" t="s">
        <v>53</v>
      </c>
      <c r="G12" s="13" t="s">
        <v>132</v>
      </c>
      <c r="H12" s="146" t="s">
        <v>778</v>
      </c>
      <c r="I12" s="13" t="s">
        <v>133</v>
      </c>
      <c r="J12" s="146" t="s">
        <v>778</v>
      </c>
      <c r="K12" s="13" t="s">
        <v>134</v>
      </c>
      <c r="L12" s="135" t="s">
        <v>103</v>
      </c>
      <c r="M12" s="135" t="s">
        <v>103</v>
      </c>
      <c r="N12" s="135" t="s">
        <v>103</v>
      </c>
      <c r="O12" s="135" t="s">
        <v>103</v>
      </c>
      <c r="P12" s="135" t="s">
        <v>103</v>
      </c>
      <c r="Q12" s="13" t="s">
        <v>55</v>
      </c>
      <c r="R12" s="135" t="s">
        <v>103</v>
      </c>
      <c r="S12" s="135"/>
      <c r="T12" s="135" t="s">
        <v>103</v>
      </c>
      <c r="U12" s="135" t="s">
        <v>103</v>
      </c>
      <c r="V12" s="135"/>
      <c r="W12" s="135" t="s">
        <v>103</v>
      </c>
      <c r="X12" s="10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</row>
    <row r="13" spans="1:65" ht="15.75" x14ac:dyDescent="0.25">
      <c r="A13" s="139">
        <v>43012</v>
      </c>
      <c r="B13" s="146" t="s">
        <v>778</v>
      </c>
      <c r="C13" s="13" t="s">
        <v>106</v>
      </c>
      <c r="D13" s="13" t="s">
        <v>106</v>
      </c>
      <c r="E13" s="16">
        <v>2016</v>
      </c>
      <c r="F13" s="10"/>
      <c r="G13" s="12" t="s">
        <v>505</v>
      </c>
      <c r="H13" s="146" t="s">
        <v>778</v>
      </c>
      <c r="I13" s="12" t="s">
        <v>148</v>
      </c>
      <c r="J13" s="146" t="s">
        <v>778</v>
      </c>
      <c r="K13" s="10" t="s">
        <v>124</v>
      </c>
      <c r="L13" s="16"/>
      <c r="M13" s="16"/>
      <c r="N13" s="16"/>
      <c r="O13" s="16" t="s">
        <v>103</v>
      </c>
      <c r="P13" s="16" t="s">
        <v>103</v>
      </c>
      <c r="Q13" s="10" t="s">
        <v>136</v>
      </c>
      <c r="R13" s="16" t="s">
        <v>103</v>
      </c>
      <c r="S13" s="16" t="s">
        <v>103</v>
      </c>
      <c r="T13" s="16" t="s">
        <v>103</v>
      </c>
      <c r="U13" s="16" t="s">
        <v>103</v>
      </c>
      <c r="V13" s="16"/>
      <c r="W13" s="16"/>
      <c r="X13" s="10"/>
    </row>
    <row r="14" spans="1:65" s="11" customFormat="1" ht="15.75" x14ac:dyDescent="0.25">
      <c r="A14" s="139">
        <v>43043</v>
      </c>
      <c r="B14" s="146" t="s">
        <v>778</v>
      </c>
      <c r="C14" s="13" t="s">
        <v>106</v>
      </c>
      <c r="D14" s="13" t="s">
        <v>106</v>
      </c>
      <c r="E14" s="15">
        <v>42954</v>
      </c>
      <c r="F14" s="10" t="s">
        <v>53</v>
      </c>
      <c r="G14" s="10" t="s">
        <v>149</v>
      </c>
      <c r="H14" s="146" t="s">
        <v>778</v>
      </c>
      <c r="I14" s="10" t="s">
        <v>151</v>
      </c>
      <c r="J14" s="146" t="s">
        <v>778</v>
      </c>
      <c r="K14" s="10" t="s">
        <v>152</v>
      </c>
      <c r="L14" s="16"/>
      <c r="M14" s="16" t="s">
        <v>103</v>
      </c>
      <c r="N14" s="16" t="s">
        <v>103</v>
      </c>
      <c r="O14" s="16"/>
      <c r="P14" s="16"/>
      <c r="Q14" s="13" t="s">
        <v>50</v>
      </c>
      <c r="R14" s="16" t="s">
        <v>103</v>
      </c>
      <c r="S14" s="16" t="s">
        <v>103</v>
      </c>
      <c r="T14" s="16" t="s">
        <v>103</v>
      </c>
      <c r="U14" s="16" t="s">
        <v>103</v>
      </c>
      <c r="V14" s="16" t="s">
        <v>103</v>
      </c>
      <c r="W14" s="16" t="s">
        <v>103</v>
      </c>
      <c r="X14" s="10" t="s">
        <v>154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1:65" s="11" customFormat="1" ht="15.75" x14ac:dyDescent="0.25">
      <c r="A15" s="14" t="s">
        <v>156</v>
      </c>
      <c r="B15" s="146" t="s">
        <v>778</v>
      </c>
      <c r="C15" s="13" t="s">
        <v>106</v>
      </c>
      <c r="D15" s="13" t="s">
        <v>106</v>
      </c>
      <c r="E15" s="15">
        <v>42956</v>
      </c>
      <c r="F15" s="10" t="s">
        <v>157</v>
      </c>
      <c r="G15" s="10" t="s">
        <v>158</v>
      </c>
      <c r="H15" s="146" t="s">
        <v>778</v>
      </c>
      <c r="I15" s="10" t="s">
        <v>159</v>
      </c>
      <c r="J15" s="146" t="s">
        <v>778</v>
      </c>
      <c r="K15" s="10" t="s">
        <v>124</v>
      </c>
      <c r="L15" s="16"/>
      <c r="M15" s="16"/>
      <c r="N15" s="16"/>
      <c r="O15" s="16" t="s">
        <v>103</v>
      </c>
      <c r="P15" s="16" t="s">
        <v>103</v>
      </c>
      <c r="Q15" s="10" t="s">
        <v>61</v>
      </c>
      <c r="R15" s="16"/>
      <c r="S15" s="16"/>
      <c r="T15" s="16" t="s">
        <v>103</v>
      </c>
      <c r="U15" s="18" t="s">
        <v>160</v>
      </c>
      <c r="V15" s="16"/>
      <c r="W15" s="16" t="s">
        <v>103</v>
      </c>
      <c r="X15" s="10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11" customFormat="1" ht="15.75" x14ac:dyDescent="0.25">
      <c r="A16" s="14" t="s">
        <v>161</v>
      </c>
      <c r="B16" s="146" t="s">
        <v>778</v>
      </c>
      <c r="C16" s="13" t="s">
        <v>106</v>
      </c>
      <c r="D16" s="13" t="s">
        <v>106</v>
      </c>
      <c r="E16" s="15">
        <v>42956</v>
      </c>
      <c r="F16" s="10" t="s">
        <v>157</v>
      </c>
      <c r="G16" s="10" t="s">
        <v>162</v>
      </c>
      <c r="H16" s="146" t="s">
        <v>778</v>
      </c>
      <c r="I16" s="10" t="s">
        <v>159</v>
      </c>
      <c r="J16" s="146" t="s">
        <v>778</v>
      </c>
      <c r="K16" s="10" t="s">
        <v>163</v>
      </c>
      <c r="L16" s="16"/>
      <c r="M16" s="16"/>
      <c r="N16" s="16"/>
      <c r="O16" s="16" t="s">
        <v>103</v>
      </c>
      <c r="P16" s="16" t="s">
        <v>103</v>
      </c>
      <c r="Q16" s="10" t="s">
        <v>61</v>
      </c>
      <c r="R16" s="16"/>
      <c r="S16" s="16"/>
      <c r="T16" s="16" t="s">
        <v>103</v>
      </c>
      <c r="U16" s="16" t="s">
        <v>103</v>
      </c>
      <c r="V16" s="16" t="s">
        <v>103</v>
      </c>
      <c r="W16" s="16" t="s">
        <v>103</v>
      </c>
      <c r="X16" s="10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65" s="11" customFormat="1" ht="15.75" x14ac:dyDescent="0.25">
      <c r="A17" s="14" t="s">
        <v>176</v>
      </c>
      <c r="B17" s="146" t="s">
        <v>778</v>
      </c>
      <c r="C17" s="13" t="s">
        <v>106</v>
      </c>
      <c r="D17" s="13" t="s">
        <v>106</v>
      </c>
      <c r="E17" s="15">
        <v>42961</v>
      </c>
      <c r="F17" s="10" t="s">
        <v>53</v>
      </c>
      <c r="G17" s="10" t="s">
        <v>177</v>
      </c>
      <c r="H17" s="146" t="s">
        <v>778</v>
      </c>
      <c r="I17" s="10" t="s">
        <v>178</v>
      </c>
      <c r="J17" s="146" t="s">
        <v>778</v>
      </c>
      <c r="K17" s="10" t="s">
        <v>179</v>
      </c>
      <c r="L17" s="16" t="s">
        <v>146</v>
      </c>
      <c r="M17" s="17" t="s">
        <v>146</v>
      </c>
      <c r="N17" s="16"/>
      <c r="O17" s="16"/>
      <c r="P17" s="16"/>
      <c r="Q17" s="10" t="s">
        <v>180</v>
      </c>
      <c r="R17" s="16" t="s">
        <v>103</v>
      </c>
      <c r="S17" s="16" t="s">
        <v>103</v>
      </c>
      <c r="T17" s="21" t="s">
        <v>103</v>
      </c>
      <c r="U17" s="16"/>
      <c r="V17" s="16"/>
      <c r="W17" s="16"/>
      <c r="X17" s="10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</row>
    <row r="18" spans="1:65" s="11" customFormat="1" ht="15.75" x14ac:dyDescent="0.25">
      <c r="A18" s="14" t="s">
        <v>226</v>
      </c>
      <c r="B18" s="146" t="s">
        <v>778</v>
      </c>
      <c r="C18" s="13" t="s">
        <v>106</v>
      </c>
      <c r="D18" s="13" t="s">
        <v>106</v>
      </c>
      <c r="E18" s="15">
        <v>42935</v>
      </c>
      <c r="F18" s="10" t="s">
        <v>53</v>
      </c>
      <c r="G18" s="10" t="s">
        <v>230</v>
      </c>
      <c r="H18" s="146" t="s">
        <v>778</v>
      </c>
      <c r="I18" s="10" t="s">
        <v>231</v>
      </c>
      <c r="J18" s="146" t="s">
        <v>778</v>
      </c>
      <c r="K18" s="10" t="s">
        <v>232</v>
      </c>
      <c r="L18" s="16"/>
      <c r="M18" s="17"/>
      <c r="N18" s="16"/>
      <c r="O18" s="16" t="s">
        <v>103</v>
      </c>
      <c r="P18" s="16"/>
      <c r="Q18" s="10" t="s">
        <v>61</v>
      </c>
      <c r="R18" s="16" t="s">
        <v>103</v>
      </c>
      <c r="S18" s="16" t="s">
        <v>103</v>
      </c>
      <c r="T18" s="21" t="s">
        <v>103</v>
      </c>
      <c r="U18" s="16"/>
      <c r="V18" s="16"/>
      <c r="W18" s="16"/>
      <c r="X18" s="10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</row>
    <row r="19" spans="1:65" s="11" customFormat="1" ht="15.75" x14ac:dyDescent="0.25">
      <c r="A19" s="14" t="s">
        <v>234</v>
      </c>
      <c r="B19" s="146" t="s">
        <v>778</v>
      </c>
      <c r="C19" s="13" t="s">
        <v>106</v>
      </c>
      <c r="D19" s="13" t="s">
        <v>106</v>
      </c>
      <c r="E19" s="15">
        <v>42961</v>
      </c>
      <c r="F19" s="10" t="s">
        <v>53</v>
      </c>
      <c r="G19" s="10" t="s">
        <v>219</v>
      </c>
      <c r="H19" s="146" t="s">
        <v>778</v>
      </c>
      <c r="I19" s="10" t="s">
        <v>109</v>
      </c>
      <c r="J19" s="146" t="s">
        <v>778</v>
      </c>
      <c r="K19" s="10" t="s">
        <v>236</v>
      </c>
      <c r="L19" s="16"/>
      <c r="M19" s="16"/>
      <c r="N19" s="16"/>
      <c r="O19" s="16"/>
      <c r="P19" s="16" t="s">
        <v>103</v>
      </c>
      <c r="Q19" s="10" t="s">
        <v>61</v>
      </c>
      <c r="R19" s="16"/>
      <c r="S19" s="16"/>
      <c r="T19" s="16" t="s">
        <v>103</v>
      </c>
      <c r="U19" s="16"/>
      <c r="V19" s="16"/>
      <c r="W19" s="18"/>
      <c r="X19" s="10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</row>
    <row r="20" spans="1:65" s="11" customFormat="1" ht="15.75" x14ac:dyDescent="0.25">
      <c r="A20" s="14" t="s">
        <v>238</v>
      </c>
      <c r="B20" s="146" t="s">
        <v>778</v>
      </c>
      <c r="C20" s="13" t="s">
        <v>106</v>
      </c>
      <c r="D20" s="13" t="s">
        <v>106</v>
      </c>
      <c r="E20" s="15">
        <v>42972</v>
      </c>
      <c r="F20" s="10" t="s">
        <v>239</v>
      </c>
      <c r="G20" s="10" t="s">
        <v>240</v>
      </c>
      <c r="H20" s="146" t="s">
        <v>778</v>
      </c>
      <c r="I20" s="10" t="s">
        <v>241</v>
      </c>
      <c r="J20" s="146" t="s">
        <v>778</v>
      </c>
      <c r="K20" s="10" t="s">
        <v>242</v>
      </c>
      <c r="L20" s="16" t="s">
        <v>103</v>
      </c>
      <c r="M20" s="16"/>
      <c r="N20" s="16" t="s">
        <v>103</v>
      </c>
      <c r="O20" s="16" t="s">
        <v>103</v>
      </c>
      <c r="P20" s="16" t="s">
        <v>103</v>
      </c>
      <c r="Q20" s="10" t="s">
        <v>243</v>
      </c>
      <c r="R20" s="16" t="s">
        <v>146</v>
      </c>
      <c r="S20" s="16"/>
      <c r="T20" s="16" t="s">
        <v>146</v>
      </c>
      <c r="U20" s="16" t="s">
        <v>103</v>
      </c>
      <c r="V20" s="16" t="s">
        <v>103</v>
      </c>
      <c r="W20" s="16" t="s">
        <v>103</v>
      </c>
      <c r="X20" s="1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</row>
    <row r="21" spans="1:65" s="11" customFormat="1" ht="15.75" x14ac:dyDescent="0.25">
      <c r="A21" s="14" t="s">
        <v>244</v>
      </c>
      <c r="B21" s="146" t="s">
        <v>778</v>
      </c>
      <c r="C21" s="13" t="s">
        <v>106</v>
      </c>
      <c r="D21" s="13" t="s">
        <v>106</v>
      </c>
      <c r="E21" s="15">
        <v>42935</v>
      </c>
      <c r="F21" s="10" t="s">
        <v>245</v>
      </c>
      <c r="G21" s="10" t="s">
        <v>246</v>
      </c>
      <c r="H21" s="146" t="s">
        <v>778</v>
      </c>
      <c r="I21" s="10" t="s">
        <v>109</v>
      </c>
      <c r="J21" s="146" t="s">
        <v>778</v>
      </c>
      <c r="K21" s="10" t="s">
        <v>247</v>
      </c>
      <c r="L21" s="16"/>
      <c r="M21" s="16"/>
      <c r="N21" s="16"/>
      <c r="O21" s="16" t="s">
        <v>103</v>
      </c>
      <c r="P21" s="16"/>
      <c r="Q21" s="10" t="s">
        <v>248</v>
      </c>
      <c r="R21" s="16" t="s">
        <v>103</v>
      </c>
      <c r="S21" s="16" t="s">
        <v>103</v>
      </c>
      <c r="T21" s="16" t="s">
        <v>103</v>
      </c>
      <c r="U21" s="16"/>
      <c r="V21" s="16"/>
      <c r="W21" s="16"/>
      <c r="X21" s="10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</row>
    <row r="22" spans="1:65" s="11" customFormat="1" ht="15.75" x14ac:dyDescent="0.25">
      <c r="A22" s="10" t="s">
        <v>249</v>
      </c>
      <c r="B22" s="146" t="s">
        <v>778</v>
      </c>
      <c r="C22" s="10" t="s">
        <v>106</v>
      </c>
      <c r="D22" s="13" t="s">
        <v>106</v>
      </c>
      <c r="E22" s="15">
        <v>42935</v>
      </c>
      <c r="F22" s="10" t="s">
        <v>245</v>
      </c>
      <c r="G22" s="10" t="s">
        <v>250</v>
      </c>
      <c r="H22" s="146" t="s">
        <v>778</v>
      </c>
      <c r="I22" s="10" t="s">
        <v>251</v>
      </c>
      <c r="J22" s="146" t="s">
        <v>778</v>
      </c>
      <c r="K22" s="10" t="s">
        <v>252</v>
      </c>
      <c r="L22" s="10"/>
      <c r="M22" s="10"/>
      <c r="N22" s="10"/>
      <c r="O22" s="16" t="s">
        <v>146</v>
      </c>
      <c r="P22" s="10"/>
      <c r="Q22" s="10" t="s">
        <v>136</v>
      </c>
      <c r="R22" s="16" t="s">
        <v>146</v>
      </c>
      <c r="S22" s="16" t="s">
        <v>146</v>
      </c>
      <c r="T22" s="12" t="s">
        <v>103</v>
      </c>
      <c r="U22" s="16" t="s">
        <v>146</v>
      </c>
      <c r="V22" s="10"/>
      <c r="W22" s="10"/>
      <c r="X22" s="10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</row>
    <row r="23" spans="1:65" s="11" customFormat="1" ht="15.75" x14ac:dyDescent="0.25">
      <c r="A23" s="10" t="s">
        <v>253</v>
      </c>
      <c r="B23" s="146" t="s">
        <v>778</v>
      </c>
      <c r="C23" s="10" t="s">
        <v>106</v>
      </c>
      <c r="D23" s="13" t="s">
        <v>106</v>
      </c>
      <c r="E23" s="15">
        <v>42947</v>
      </c>
      <c r="F23" s="10" t="s">
        <v>254</v>
      </c>
      <c r="G23" s="10" t="s">
        <v>255</v>
      </c>
      <c r="H23" s="146" t="s">
        <v>778</v>
      </c>
      <c r="I23" s="10" t="s">
        <v>256</v>
      </c>
      <c r="J23" s="146" t="s">
        <v>778</v>
      </c>
      <c r="K23" s="10" t="s">
        <v>257</v>
      </c>
      <c r="L23" s="10"/>
      <c r="M23" s="10"/>
      <c r="N23" s="10"/>
      <c r="O23" s="16" t="s">
        <v>103</v>
      </c>
      <c r="P23" s="10"/>
      <c r="Q23" s="10" t="s">
        <v>61</v>
      </c>
      <c r="R23" s="10" t="s">
        <v>146</v>
      </c>
      <c r="S23" s="10"/>
      <c r="T23" s="12" t="s">
        <v>103</v>
      </c>
      <c r="U23" s="10"/>
      <c r="V23" s="10"/>
      <c r="W23" s="10"/>
      <c r="X23" s="10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</row>
    <row r="24" spans="1:65" ht="15.75" x14ac:dyDescent="0.25">
      <c r="A24" s="14" t="s">
        <v>530</v>
      </c>
      <c r="B24" s="146" t="s">
        <v>778</v>
      </c>
      <c r="C24" s="10" t="s">
        <v>106</v>
      </c>
      <c r="D24" s="13" t="s">
        <v>106</v>
      </c>
      <c r="E24" s="19">
        <v>43023</v>
      </c>
      <c r="F24" s="12" t="s">
        <v>541</v>
      </c>
      <c r="G24" s="10" t="s">
        <v>539</v>
      </c>
      <c r="H24" s="146" t="s">
        <v>778</v>
      </c>
      <c r="I24" s="10"/>
      <c r="J24" s="146" t="s">
        <v>778</v>
      </c>
      <c r="K24" s="12" t="s">
        <v>101</v>
      </c>
      <c r="L24" s="10"/>
      <c r="M24" s="10"/>
      <c r="N24" s="12" t="s">
        <v>146</v>
      </c>
      <c r="O24" s="10"/>
      <c r="P24" s="10"/>
      <c r="Q24" s="12" t="s">
        <v>540</v>
      </c>
      <c r="R24" s="12" t="s">
        <v>146</v>
      </c>
      <c r="S24" s="12" t="s">
        <v>146</v>
      </c>
      <c r="T24" s="12" t="s">
        <v>146</v>
      </c>
      <c r="U24" s="10"/>
      <c r="V24" s="10"/>
      <c r="W24" s="10"/>
      <c r="X24" s="10"/>
    </row>
    <row r="25" spans="1:65" s="11" customFormat="1" ht="15.75" x14ac:dyDescent="0.25">
      <c r="A25" s="14" t="s">
        <v>181</v>
      </c>
      <c r="B25" s="146" t="s">
        <v>778</v>
      </c>
      <c r="C25" s="13" t="s">
        <v>106</v>
      </c>
      <c r="D25" s="13" t="s">
        <v>106</v>
      </c>
      <c r="E25" s="15">
        <v>42961</v>
      </c>
      <c r="F25" s="10" t="s">
        <v>53</v>
      </c>
      <c r="G25" s="10" t="s">
        <v>218</v>
      </c>
      <c r="H25" s="146" t="s">
        <v>778</v>
      </c>
      <c r="I25" s="10" t="s">
        <v>222</v>
      </c>
      <c r="J25" s="146" t="s">
        <v>778</v>
      </c>
      <c r="K25" s="10" t="s">
        <v>223</v>
      </c>
      <c r="L25" s="16"/>
      <c r="M25" s="23" t="s">
        <v>103</v>
      </c>
      <c r="N25" s="16" t="s">
        <v>103</v>
      </c>
      <c r="O25" s="16"/>
      <c r="P25" s="16" t="s">
        <v>103</v>
      </c>
      <c r="Q25" s="10" t="s">
        <v>41</v>
      </c>
      <c r="R25" s="16" t="s">
        <v>103</v>
      </c>
      <c r="S25" s="16" t="s">
        <v>103</v>
      </c>
      <c r="T25" s="21" t="s">
        <v>103</v>
      </c>
      <c r="U25" s="16"/>
      <c r="V25" s="16"/>
      <c r="W25" s="16" t="s">
        <v>103</v>
      </c>
      <c r="X25" s="10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</row>
    <row r="26" spans="1:65" s="11" customFormat="1" ht="15.75" customHeight="1" x14ac:dyDescent="0.25">
      <c r="A26" s="132">
        <v>42770</v>
      </c>
      <c r="B26" s="146" t="s">
        <v>778</v>
      </c>
      <c r="C26" s="13" t="s">
        <v>106</v>
      </c>
      <c r="D26" s="13" t="s">
        <v>106</v>
      </c>
      <c r="E26" s="133">
        <v>43076</v>
      </c>
      <c r="F26" s="13" t="s">
        <v>53</v>
      </c>
      <c r="G26" s="134" t="s">
        <v>113</v>
      </c>
      <c r="H26" s="146" t="s">
        <v>778</v>
      </c>
      <c r="I26" s="134" t="s">
        <v>114</v>
      </c>
      <c r="J26" s="146" t="s">
        <v>778</v>
      </c>
      <c r="K26" s="13" t="s">
        <v>110</v>
      </c>
      <c r="L26" s="140"/>
      <c r="M26" s="23"/>
      <c r="N26" s="140"/>
      <c r="O26" s="140" t="s">
        <v>103</v>
      </c>
      <c r="P26" s="140"/>
      <c r="Q26" s="134" t="s">
        <v>55</v>
      </c>
      <c r="R26" s="135" t="s">
        <v>116</v>
      </c>
      <c r="S26" s="135" t="s">
        <v>103</v>
      </c>
      <c r="T26" s="135" t="s">
        <v>103</v>
      </c>
      <c r="U26" s="135" t="s">
        <v>103</v>
      </c>
      <c r="V26" s="135" t="s">
        <v>103</v>
      </c>
      <c r="W26" s="135" t="s">
        <v>103</v>
      </c>
      <c r="X26" s="10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</row>
    <row r="27" spans="1:65" ht="15.75" x14ac:dyDescent="0.25">
      <c r="A27" s="10" t="s">
        <v>688</v>
      </c>
      <c r="B27" s="146" t="s">
        <v>778</v>
      </c>
      <c r="C27" s="10" t="s">
        <v>106</v>
      </c>
      <c r="D27" s="13" t="s">
        <v>106</v>
      </c>
      <c r="E27" s="19">
        <v>43052</v>
      </c>
      <c r="F27" s="10" t="s">
        <v>53</v>
      </c>
      <c r="G27" s="10" t="s">
        <v>240</v>
      </c>
      <c r="H27" s="146" t="s">
        <v>778</v>
      </c>
      <c r="I27" s="10" t="s">
        <v>689</v>
      </c>
      <c r="J27" s="146" t="s">
        <v>778</v>
      </c>
      <c r="K27" s="10" t="s">
        <v>690</v>
      </c>
      <c r="L27" s="10" t="s">
        <v>103</v>
      </c>
      <c r="M27" s="10"/>
      <c r="N27" s="10"/>
      <c r="O27" s="16" t="s">
        <v>103</v>
      </c>
      <c r="P27" s="12" t="s">
        <v>103</v>
      </c>
      <c r="Q27" s="10" t="s">
        <v>61</v>
      </c>
      <c r="R27" s="16" t="s">
        <v>103</v>
      </c>
      <c r="S27" s="10"/>
      <c r="T27" s="10" t="s">
        <v>103</v>
      </c>
      <c r="U27" s="10" t="s">
        <v>103</v>
      </c>
      <c r="V27" s="10" t="s">
        <v>103</v>
      </c>
      <c r="W27" s="10" t="s">
        <v>103</v>
      </c>
      <c r="X27" s="10" t="s">
        <v>691</v>
      </c>
    </row>
    <row r="28" spans="1:65" ht="32.450000000000003" customHeight="1" x14ac:dyDescent="0.25">
      <c r="A28" s="14" t="s">
        <v>692</v>
      </c>
      <c r="B28" s="146" t="s">
        <v>778</v>
      </c>
      <c r="C28" s="10" t="s">
        <v>106</v>
      </c>
      <c r="D28" s="13" t="s">
        <v>106</v>
      </c>
      <c r="E28" s="19">
        <v>43060</v>
      </c>
      <c r="F28" s="10" t="s">
        <v>53</v>
      </c>
      <c r="G28" s="10" t="s">
        <v>544</v>
      </c>
      <c r="H28" s="146" t="s">
        <v>778</v>
      </c>
      <c r="I28" s="10" t="s">
        <v>693</v>
      </c>
      <c r="J28" s="146" t="s">
        <v>778</v>
      </c>
      <c r="K28" s="12" t="s">
        <v>694</v>
      </c>
      <c r="L28" s="10"/>
      <c r="M28" s="10"/>
      <c r="N28" s="10"/>
      <c r="O28" s="16" t="s">
        <v>103</v>
      </c>
      <c r="P28" s="10"/>
      <c r="Q28" s="10" t="s">
        <v>695</v>
      </c>
      <c r="R28" s="16" t="s">
        <v>103</v>
      </c>
      <c r="S28" s="10" t="s">
        <v>103</v>
      </c>
      <c r="T28" s="10" t="s">
        <v>103</v>
      </c>
      <c r="U28" s="10" t="s">
        <v>103</v>
      </c>
      <c r="V28" s="10" t="s">
        <v>103</v>
      </c>
      <c r="W28" s="10" t="s">
        <v>103</v>
      </c>
      <c r="X28" s="10"/>
    </row>
    <row r="29" spans="1:65" ht="15.75" x14ac:dyDescent="0.25">
      <c r="A29" s="10" t="s">
        <v>696</v>
      </c>
      <c r="B29" s="146" t="s">
        <v>778</v>
      </c>
      <c r="C29" s="10" t="s">
        <v>106</v>
      </c>
      <c r="D29" s="13" t="s">
        <v>106</v>
      </c>
      <c r="E29" s="19">
        <v>43061</v>
      </c>
      <c r="F29" s="10" t="s">
        <v>53</v>
      </c>
      <c r="G29" s="10" t="s">
        <v>561</v>
      </c>
      <c r="H29" s="146" t="s">
        <v>778</v>
      </c>
      <c r="I29" s="10" t="s">
        <v>697</v>
      </c>
      <c r="J29" s="146" t="s">
        <v>778</v>
      </c>
      <c r="K29" s="12" t="s">
        <v>694</v>
      </c>
      <c r="L29" s="10"/>
      <c r="M29" s="10" t="s">
        <v>103</v>
      </c>
      <c r="N29" s="10" t="s">
        <v>103</v>
      </c>
      <c r="O29" s="10"/>
      <c r="P29" s="10"/>
      <c r="Q29" s="10" t="s">
        <v>560</v>
      </c>
      <c r="R29" s="16" t="s">
        <v>103</v>
      </c>
      <c r="S29" s="10"/>
      <c r="T29" s="12" t="s">
        <v>103</v>
      </c>
      <c r="U29" s="12" t="s">
        <v>103</v>
      </c>
      <c r="V29" s="12" t="s">
        <v>103</v>
      </c>
      <c r="W29" s="12" t="s">
        <v>103</v>
      </c>
      <c r="X29" s="10"/>
    </row>
    <row r="30" spans="1:65" ht="15" customHeight="1" x14ac:dyDescent="0.25">
      <c r="A30" s="14" t="s">
        <v>699</v>
      </c>
      <c r="B30" s="146" t="s">
        <v>778</v>
      </c>
      <c r="C30" s="10" t="s">
        <v>106</v>
      </c>
      <c r="D30" s="13" t="s">
        <v>106</v>
      </c>
      <c r="E30" s="19">
        <v>43056</v>
      </c>
      <c r="F30" s="10" t="s">
        <v>53</v>
      </c>
      <c r="G30" s="10" t="s">
        <v>700</v>
      </c>
      <c r="H30" s="146" t="s">
        <v>778</v>
      </c>
      <c r="I30" s="10" t="s">
        <v>109</v>
      </c>
      <c r="J30" s="146" t="s">
        <v>778</v>
      </c>
      <c r="K30" s="10" t="s">
        <v>455</v>
      </c>
      <c r="L30" s="10" t="s">
        <v>103</v>
      </c>
      <c r="M30" s="10" t="s">
        <v>103</v>
      </c>
      <c r="N30" s="10" t="s">
        <v>103</v>
      </c>
      <c r="O30" s="10"/>
      <c r="P30" s="10"/>
      <c r="Q30" s="12" t="s">
        <v>41</v>
      </c>
      <c r="R30" s="16" t="s">
        <v>103</v>
      </c>
      <c r="S30" s="10"/>
      <c r="T30" s="10"/>
      <c r="U30" s="10"/>
      <c r="V30" s="10"/>
      <c r="W30" s="10"/>
      <c r="X30" s="10"/>
    </row>
    <row r="31" spans="1:65" ht="32.450000000000003" customHeight="1" x14ac:dyDescent="0.25">
      <c r="B31" s="142"/>
      <c r="C31" s="143"/>
    </row>
    <row r="32" spans="1:65" ht="15.75" x14ac:dyDescent="0.25">
      <c r="C32" s="22"/>
    </row>
    <row r="33" spans="3:3" ht="15" customHeight="1" x14ac:dyDescent="0.25">
      <c r="C33" s="22"/>
    </row>
    <row r="34" spans="3:3" ht="15" customHeight="1" x14ac:dyDescent="0.25">
      <c r="C34" s="22"/>
    </row>
    <row r="35" spans="3:3" ht="15" customHeight="1" x14ac:dyDescent="0.25">
      <c r="C35" s="22"/>
    </row>
    <row r="36" spans="3:3" ht="15" customHeight="1" x14ac:dyDescent="0.25">
      <c r="C36" s="22"/>
    </row>
  </sheetData>
  <mergeCells count="1">
    <mergeCell ref="B31:C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31"/>
  <sheetViews>
    <sheetView showGridLines="0" zoomScale="85" zoomScaleNormal="85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11.125" defaultRowHeight="15.95" customHeight="1" x14ac:dyDescent="0.25"/>
  <cols>
    <col min="1" max="1" width="11.125" style="112"/>
    <col min="2" max="2" width="7.375" style="28" customWidth="1"/>
    <col min="3" max="3" width="34.5" style="28" customWidth="1"/>
    <col min="4" max="4" width="21.875" style="28" customWidth="1"/>
    <col min="5" max="5" width="19.125" style="28" customWidth="1"/>
    <col min="6" max="6" width="74" style="28" bestFit="1" customWidth="1"/>
    <col min="7" max="7" width="42" style="28" customWidth="1"/>
    <col min="8" max="8" width="17.125" style="28" customWidth="1"/>
    <col min="9" max="9" width="10.875" style="28" customWidth="1"/>
    <col min="10" max="10" width="49.875" style="28" customWidth="1"/>
    <col min="11" max="11" width="31.25" style="28" customWidth="1"/>
    <col min="12" max="12" width="60.5" style="28" customWidth="1"/>
    <col min="13" max="13" width="38.875" style="28" customWidth="1"/>
    <col min="14" max="14" width="35.25" style="28" customWidth="1"/>
    <col min="15" max="15" width="21.875" style="28" customWidth="1"/>
    <col min="16" max="16" width="19.875" style="28" customWidth="1"/>
    <col min="17" max="27" width="14.125" style="28" customWidth="1"/>
    <col min="28" max="28" width="17" style="28" customWidth="1"/>
    <col min="29" max="29" width="14.125" style="28" customWidth="1"/>
    <col min="30" max="30" width="24.5" style="113" customWidth="1"/>
    <col min="31" max="33" width="21.25" style="28" customWidth="1"/>
    <col min="34" max="34" width="17.875" style="28" customWidth="1"/>
    <col min="35" max="36" width="15.875" style="28" customWidth="1"/>
    <col min="37" max="37" width="13.875" style="28" customWidth="1"/>
    <col min="38" max="38" width="26.5" style="28" customWidth="1"/>
    <col min="39" max="39" width="21.125" style="28" customWidth="1"/>
    <col min="40" max="40" width="25.25" style="28" customWidth="1"/>
    <col min="41" max="41" width="18.875" style="28" customWidth="1"/>
    <col min="42" max="42" width="20.375" style="28" customWidth="1"/>
    <col min="43" max="44" width="27.125" style="28" customWidth="1"/>
    <col min="45" max="45" width="60.875" style="28" customWidth="1"/>
    <col min="46" max="46" width="11.125" style="28" customWidth="1"/>
    <col min="47" max="16384" width="11.125" style="28"/>
  </cols>
  <sheetData>
    <row r="1" spans="1:48" ht="15.95" customHeight="1" x14ac:dyDescent="0.25">
      <c r="A1" s="52"/>
      <c r="B1" s="52" t="s">
        <v>0</v>
      </c>
      <c r="C1" s="52"/>
      <c r="D1" s="52" t="s">
        <v>0</v>
      </c>
      <c r="E1" s="52" t="s">
        <v>0</v>
      </c>
      <c r="F1" s="52" t="s">
        <v>0</v>
      </c>
      <c r="G1" s="52" t="s">
        <v>0</v>
      </c>
      <c r="H1" s="49" t="s">
        <v>0</v>
      </c>
      <c r="I1" s="49" t="s">
        <v>0</v>
      </c>
      <c r="J1" s="49" t="s">
        <v>0</v>
      </c>
      <c r="K1" s="49" t="s">
        <v>0</v>
      </c>
      <c r="L1" s="49" t="s">
        <v>0</v>
      </c>
      <c r="M1" s="49" t="s">
        <v>0</v>
      </c>
      <c r="N1" s="49" t="s">
        <v>0</v>
      </c>
      <c r="O1" s="49" t="s">
        <v>0</v>
      </c>
      <c r="P1" s="49" t="s">
        <v>0</v>
      </c>
      <c r="Q1" s="144" t="s">
        <v>1</v>
      </c>
      <c r="R1" s="145"/>
      <c r="S1" s="144" t="s">
        <v>5</v>
      </c>
      <c r="T1" s="145"/>
      <c r="U1" s="145"/>
      <c r="V1" s="145"/>
      <c r="W1" s="145"/>
      <c r="X1" s="145"/>
      <c r="Y1" s="145"/>
      <c r="Z1" s="53"/>
      <c r="AA1" s="53"/>
      <c r="AB1" s="54" t="s">
        <v>7</v>
      </c>
      <c r="AC1" s="54" t="s">
        <v>7</v>
      </c>
      <c r="AD1" s="55" t="s">
        <v>7</v>
      </c>
      <c r="AE1" s="54" t="s">
        <v>7</v>
      </c>
      <c r="AF1" s="54"/>
      <c r="AG1" s="54"/>
      <c r="AH1" s="54" t="s">
        <v>7</v>
      </c>
      <c r="AI1" s="54" t="s">
        <v>7</v>
      </c>
      <c r="AJ1" s="54"/>
      <c r="AK1" s="54" t="s">
        <v>7</v>
      </c>
      <c r="AL1" s="54" t="s">
        <v>7</v>
      </c>
      <c r="AM1" s="54" t="s">
        <v>7</v>
      </c>
      <c r="AN1" s="54" t="s">
        <v>7</v>
      </c>
      <c r="AO1" s="54" t="s">
        <v>7</v>
      </c>
      <c r="AP1" s="54" t="s">
        <v>7</v>
      </c>
      <c r="AQ1" s="54" t="s">
        <v>7</v>
      </c>
      <c r="AR1" s="54"/>
      <c r="AS1" s="54"/>
    </row>
    <row r="2" spans="1:48" ht="33" customHeight="1" x14ac:dyDescent="0.25">
      <c r="A2" s="52" t="s">
        <v>766</v>
      </c>
      <c r="B2" s="49" t="s">
        <v>12</v>
      </c>
      <c r="C2" s="49" t="s">
        <v>42</v>
      </c>
      <c r="D2" s="56" t="s">
        <v>13</v>
      </c>
      <c r="E2" s="49" t="s">
        <v>14</v>
      </c>
      <c r="F2" s="49" t="s">
        <v>15</v>
      </c>
      <c r="G2" s="49" t="s">
        <v>16</v>
      </c>
      <c r="H2" s="49" t="s">
        <v>17</v>
      </c>
      <c r="I2" s="49" t="s">
        <v>18</v>
      </c>
      <c r="J2" s="49" t="s">
        <v>25</v>
      </c>
      <c r="K2" s="49" t="s">
        <v>26</v>
      </c>
      <c r="L2" s="49" t="s">
        <v>263</v>
      </c>
      <c r="M2" s="49" t="s">
        <v>27</v>
      </c>
      <c r="N2" s="49" t="s">
        <v>28</v>
      </c>
      <c r="O2" s="49" t="s">
        <v>29</v>
      </c>
      <c r="P2" s="49" t="s">
        <v>30</v>
      </c>
      <c r="Q2" s="57" t="s">
        <v>19</v>
      </c>
      <c r="R2" s="57" t="s">
        <v>20</v>
      </c>
      <c r="S2" s="57" t="s">
        <v>21</v>
      </c>
      <c r="T2" s="57" t="s">
        <v>22</v>
      </c>
      <c r="U2" s="57" t="s">
        <v>23</v>
      </c>
      <c r="V2" s="57" t="s">
        <v>24</v>
      </c>
      <c r="W2" s="57" t="s">
        <v>21</v>
      </c>
      <c r="X2" s="57" t="s">
        <v>22</v>
      </c>
      <c r="Y2" s="57" t="s">
        <v>23</v>
      </c>
      <c r="Z2" s="57" t="s">
        <v>733</v>
      </c>
      <c r="AA2" s="57" t="s">
        <v>734</v>
      </c>
      <c r="AB2" s="54" t="s">
        <v>38</v>
      </c>
      <c r="AC2" s="54" t="s">
        <v>31</v>
      </c>
      <c r="AD2" s="55" t="s">
        <v>32</v>
      </c>
      <c r="AE2" s="54" t="s">
        <v>33</v>
      </c>
      <c r="AF2" s="50" t="s">
        <v>717</v>
      </c>
      <c r="AG2" s="50" t="s">
        <v>718</v>
      </c>
      <c r="AH2" s="54" t="s">
        <v>488</v>
      </c>
      <c r="AI2" s="54" t="s">
        <v>463</v>
      </c>
      <c r="AJ2" s="54" t="s">
        <v>464</v>
      </c>
      <c r="AK2" s="54" t="s">
        <v>703</v>
      </c>
      <c r="AL2" s="54" t="s">
        <v>36</v>
      </c>
      <c r="AM2" s="54" t="s">
        <v>37</v>
      </c>
      <c r="AN2" s="54" t="s">
        <v>39</v>
      </c>
      <c r="AO2" s="54" t="s">
        <v>264</v>
      </c>
      <c r="AP2" s="54" t="s">
        <v>40</v>
      </c>
      <c r="AQ2" s="54" t="s">
        <v>265</v>
      </c>
      <c r="AR2" s="54" t="s">
        <v>479</v>
      </c>
      <c r="AS2" s="54" t="s">
        <v>478</v>
      </c>
    </row>
    <row r="3" spans="1:48" ht="9" customHeight="1" x14ac:dyDescent="0.25">
      <c r="A3" s="45"/>
      <c r="B3" s="45"/>
      <c r="C3" s="45"/>
      <c r="D3" s="5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59"/>
      <c r="AE3" s="45"/>
      <c r="AF3" s="46"/>
      <c r="AG3" s="46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</row>
    <row r="4" spans="1:48" ht="33" customHeight="1" x14ac:dyDescent="0.25">
      <c r="A4" s="141" t="s">
        <v>766</v>
      </c>
      <c r="B4" s="114" t="s">
        <v>735</v>
      </c>
      <c r="C4" s="114" t="s">
        <v>762</v>
      </c>
      <c r="D4" s="114" t="s">
        <v>736</v>
      </c>
      <c r="E4" s="114" t="s">
        <v>737</v>
      </c>
      <c r="F4" s="114" t="s">
        <v>763</v>
      </c>
      <c r="G4" s="114" t="s">
        <v>738</v>
      </c>
      <c r="H4" s="114" t="s">
        <v>739</v>
      </c>
      <c r="I4" s="114" t="s">
        <v>740</v>
      </c>
      <c r="J4" s="114" t="s">
        <v>741</v>
      </c>
      <c r="K4" s="114" t="s">
        <v>742</v>
      </c>
      <c r="L4" s="114" t="s">
        <v>743</v>
      </c>
      <c r="M4" s="114" t="s">
        <v>744</v>
      </c>
      <c r="N4" s="114" t="s">
        <v>745</v>
      </c>
      <c r="O4" s="114" t="s">
        <v>746</v>
      </c>
      <c r="P4" s="114" t="s">
        <v>747</v>
      </c>
      <c r="Q4" s="47" t="s">
        <v>19</v>
      </c>
      <c r="R4" s="47" t="s">
        <v>20</v>
      </c>
      <c r="S4" s="47" t="s">
        <v>21</v>
      </c>
      <c r="T4" s="47" t="s">
        <v>22</v>
      </c>
      <c r="U4" s="47" t="s">
        <v>23</v>
      </c>
      <c r="V4" s="47" t="s">
        <v>24</v>
      </c>
      <c r="W4" s="47" t="s">
        <v>21</v>
      </c>
      <c r="X4" s="47" t="s">
        <v>22</v>
      </c>
      <c r="Y4" s="47" t="s">
        <v>23</v>
      </c>
      <c r="Z4" s="115" t="s">
        <v>733</v>
      </c>
      <c r="AA4" s="115" t="s">
        <v>734</v>
      </c>
      <c r="AB4" s="114" t="s">
        <v>748</v>
      </c>
      <c r="AC4" s="114" t="s">
        <v>749</v>
      </c>
      <c r="AD4" s="116" t="s">
        <v>750</v>
      </c>
      <c r="AE4" s="114" t="s">
        <v>751</v>
      </c>
      <c r="AF4" s="114" t="s">
        <v>776</v>
      </c>
      <c r="AG4" s="114" t="s">
        <v>777</v>
      </c>
      <c r="AH4" s="114" t="s">
        <v>752</v>
      </c>
      <c r="AI4" s="114" t="s">
        <v>753</v>
      </c>
      <c r="AJ4" s="114" t="s">
        <v>754</v>
      </c>
      <c r="AK4" s="114" t="s">
        <v>755</v>
      </c>
      <c r="AL4" s="114" t="s">
        <v>756</v>
      </c>
      <c r="AM4" s="114" t="s">
        <v>757</v>
      </c>
      <c r="AN4" s="114" t="s">
        <v>758</v>
      </c>
      <c r="AO4" s="114" t="s">
        <v>759</v>
      </c>
      <c r="AP4" s="114" t="s">
        <v>760</v>
      </c>
      <c r="AQ4" s="114" t="s">
        <v>761</v>
      </c>
      <c r="AR4" s="114" t="s">
        <v>764</v>
      </c>
      <c r="AS4" s="47" t="s">
        <v>765</v>
      </c>
      <c r="AT4" s="45"/>
      <c r="AU4" s="45"/>
      <c r="AV4" s="45"/>
    </row>
    <row r="5" spans="1:48" s="66" customFormat="1" ht="15.95" customHeight="1" x14ac:dyDescent="0.25">
      <c r="A5" s="60">
        <v>1</v>
      </c>
      <c r="B5" s="61" t="s">
        <v>696</v>
      </c>
      <c r="C5" s="146" t="s">
        <v>778</v>
      </c>
      <c r="D5" s="30" t="s">
        <v>43</v>
      </c>
      <c r="E5" s="30" t="s">
        <v>423</v>
      </c>
      <c r="F5" s="37" t="s">
        <v>561</v>
      </c>
      <c r="G5" s="62" t="s">
        <v>562</v>
      </c>
      <c r="H5" s="63" t="s">
        <v>147</v>
      </c>
      <c r="I5" s="63" t="s">
        <v>145</v>
      </c>
      <c r="J5" s="36" t="s">
        <v>367</v>
      </c>
      <c r="K5" s="38" t="s">
        <v>266</v>
      </c>
      <c r="L5" s="29" t="s">
        <v>563</v>
      </c>
      <c r="M5" s="30" t="s">
        <v>564</v>
      </c>
      <c r="N5" s="38" t="s">
        <v>712</v>
      </c>
      <c r="O5" s="36" t="s">
        <v>423</v>
      </c>
      <c r="P5" s="64" t="s">
        <v>446</v>
      </c>
      <c r="Q5" s="31" t="s">
        <v>565</v>
      </c>
      <c r="R5" s="31" t="s">
        <v>566</v>
      </c>
      <c r="S5" s="32"/>
      <c r="T5" s="32"/>
      <c r="U5" s="32"/>
      <c r="V5" s="30"/>
      <c r="W5" s="30"/>
      <c r="X5" s="30"/>
      <c r="Y5" s="33"/>
      <c r="Z5" s="51">
        <v>-1.919073</v>
      </c>
      <c r="AA5" s="41">
        <v>-55.515642</v>
      </c>
      <c r="AB5" s="34" t="s">
        <v>495</v>
      </c>
      <c r="AC5" s="30" t="s">
        <v>475</v>
      </c>
      <c r="AD5" s="35" t="s">
        <v>724</v>
      </c>
      <c r="AE5" s="30" t="s">
        <v>258</v>
      </c>
      <c r="AF5" s="65" t="s">
        <v>722</v>
      </c>
      <c r="AG5" s="65">
        <v>50</v>
      </c>
      <c r="AH5" s="43">
        <f>860000*50</f>
        <v>43000000</v>
      </c>
      <c r="AI5" s="30" t="s">
        <v>382</v>
      </c>
      <c r="AJ5" s="30" t="s">
        <v>567</v>
      </c>
      <c r="AK5" s="30">
        <v>45</v>
      </c>
      <c r="AL5" s="63" t="s">
        <v>102</v>
      </c>
      <c r="AM5" s="30" t="s">
        <v>568</v>
      </c>
      <c r="AN5" s="33" t="s">
        <v>105</v>
      </c>
      <c r="AO5" s="30" t="s">
        <v>569</v>
      </c>
      <c r="AP5" s="38" t="s">
        <v>721</v>
      </c>
      <c r="AQ5" s="36" t="s">
        <v>710</v>
      </c>
      <c r="AR5" s="30" t="s">
        <v>723</v>
      </c>
      <c r="AS5" s="30"/>
    </row>
    <row r="6" spans="1:48" s="66" customFormat="1" ht="15.95" customHeight="1" x14ac:dyDescent="0.25">
      <c r="A6" s="32">
        <v>2</v>
      </c>
      <c r="B6" s="67" t="s">
        <v>769</v>
      </c>
      <c r="C6" s="146" t="s">
        <v>778</v>
      </c>
      <c r="D6" s="36" t="s">
        <v>43</v>
      </c>
      <c r="E6" s="36" t="s">
        <v>55</v>
      </c>
      <c r="F6" s="38" t="s">
        <v>119</v>
      </c>
      <c r="G6" s="36" t="s">
        <v>285</v>
      </c>
      <c r="H6" s="38" t="s">
        <v>460</v>
      </c>
      <c r="I6" s="36" t="s">
        <v>141</v>
      </c>
      <c r="J6" s="38" t="s">
        <v>295</v>
      </c>
      <c r="K6" s="38" t="s">
        <v>281</v>
      </c>
      <c r="L6" s="38" t="s">
        <v>296</v>
      </c>
      <c r="M6" s="38" t="s">
        <v>297</v>
      </c>
      <c r="N6" s="36" t="s">
        <v>357</v>
      </c>
      <c r="O6" s="36" t="s">
        <v>55</v>
      </c>
      <c r="P6" s="64" t="s">
        <v>75</v>
      </c>
      <c r="Q6" s="36"/>
      <c r="R6" s="36"/>
      <c r="S6" s="36">
        <v>9</v>
      </c>
      <c r="T6" s="36">
        <v>45</v>
      </c>
      <c r="U6" s="36">
        <v>22</v>
      </c>
      <c r="V6" s="36" t="s">
        <v>49</v>
      </c>
      <c r="W6" s="36">
        <v>66</v>
      </c>
      <c r="X6" s="36">
        <v>36</v>
      </c>
      <c r="Y6" s="36">
        <v>21</v>
      </c>
      <c r="Z6" s="68">
        <f>(S6+T6/60+U6/36000)*(-1)</f>
        <v>-9.7506111111111107</v>
      </c>
      <c r="AA6" s="68">
        <f t="shared" ref="AA6:AA29" si="0">(W6+X6/60+Y6/36000)*(-1)</f>
        <v>-66.600583333333333</v>
      </c>
      <c r="AB6" s="36" t="s">
        <v>493</v>
      </c>
      <c r="AC6" s="36" t="s">
        <v>477</v>
      </c>
      <c r="AD6" s="69">
        <v>1.5</v>
      </c>
      <c r="AE6" s="38" t="s">
        <v>258</v>
      </c>
      <c r="AF6" s="65" t="s">
        <v>719</v>
      </c>
      <c r="AG6" s="70">
        <v>45</v>
      </c>
      <c r="AH6" s="71">
        <f>1500*45</f>
        <v>67500</v>
      </c>
      <c r="AI6" s="38" t="s">
        <v>194</v>
      </c>
      <c r="AJ6" s="38" t="s">
        <v>195</v>
      </c>
      <c r="AK6" s="36">
        <v>12</v>
      </c>
      <c r="AL6" s="38" t="s">
        <v>102</v>
      </c>
      <c r="AM6" s="36" t="s">
        <v>720</v>
      </c>
      <c r="AN6" s="38" t="s">
        <v>105</v>
      </c>
      <c r="AO6" s="38" t="s">
        <v>518</v>
      </c>
      <c r="AP6" s="36" t="s">
        <v>506</v>
      </c>
      <c r="AQ6" s="36" t="s">
        <v>517</v>
      </c>
      <c r="AR6" s="36" t="s">
        <v>670</v>
      </c>
      <c r="AS6" s="38" t="s">
        <v>533</v>
      </c>
    </row>
    <row r="7" spans="1:48" s="66" customFormat="1" ht="15.95" customHeight="1" x14ac:dyDescent="0.25">
      <c r="A7" s="32">
        <v>3</v>
      </c>
      <c r="B7" s="67" t="s">
        <v>772</v>
      </c>
      <c r="C7" s="146" t="s">
        <v>778</v>
      </c>
      <c r="D7" s="36" t="s">
        <v>43</v>
      </c>
      <c r="E7" s="36" t="s">
        <v>55</v>
      </c>
      <c r="F7" s="38" t="s">
        <v>389</v>
      </c>
      <c r="G7" s="25" t="s">
        <v>390</v>
      </c>
      <c r="H7" s="36" t="s">
        <v>202</v>
      </c>
      <c r="I7" s="36" t="s">
        <v>203</v>
      </c>
      <c r="J7" s="36" t="s">
        <v>715</v>
      </c>
      <c r="K7" s="38" t="s">
        <v>281</v>
      </c>
      <c r="L7" s="36" t="s">
        <v>391</v>
      </c>
      <c r="M7" s="36" t="s">
        <v>373</v>
      </c>
      <c r="N7" s="36" t="s">
        <v>357</v>
      </c>
      <c r="O7" s="36" t="s">
        <v>55</v>
      </c>
      <c r="P7" s="64" t="s">
        <v>75</v>
      </c>
      <c r="Q7" s="25"/>
      <c r="R7" s="25"/>
      <c r="S7" s="36">
        <v>10</v>
      </c>
      <c r="T7" s="36">
        <v>19</v>
      </c>
      <c r="U7" s="36">
        <v>54</v>
      </c>
      <c r="V7" s="36" t="s">
        <v>49</v>
      </c>
      <c r="W7" s="36">
        <v>58</v>
      </c>
      <c r="X7" s="36">
        <v>29</v>
      </c>
      <c r="Y7" s="36">
        <v>2</v>
      </c>
      <c r="Z7" s="68">
        <f>(S7+T7/60+U7/36000)*(-1)</f>
        <v>-10.318166666666666</v>
      </c>
      <c r="AA7" s="68">
        <f t="shared" si="0"/>
        <v>-58.483388888888889</v>
      </c>
      <c r="AB7" s="36" t="s">
        <v>494</v>
      </c>
      <c r="AC7" s="36" t="s">
        <v>475</v>
      </c>
      <c r="AD7" s="25">
        <v>12</v>
      </c>
      <c r="AE7" s="38" t="s">
        <v>258</v>
      </c>
      <c r="AF7" s="65" t="s">
        <v>719</v>
      </c>
      <c r="AG7" s="70">
        <v>45</v>
      </c>
      <c r="AH7" s="72">
        <f>12000*45</f>
        <v>540000</v>
      </c>
      <c r="AI7" s="38" t="s">
        <v>194</v>
      </c>
      <c r="AJ7" s="38" t="s">
        <v>461</v>
      </c>
      <c r="AK7" s="36">
        <v>6</v>
      </c>
      <c r="AL7" s="38" t="s">
        <v>102</v>
      </c>
      <c r="AM7" s="36" t="s">
        <v>720</v>
      </c>
      <c r="AN7" s="38" t="s">
        <v>105</v>
      </c>
      <c r="AO7" s="25" t="s">
        <v>185</v>
      </c>
      <c r="AP7" s="36" t="s">
        <v>58</v>
      </c>
      <c r="AQ7" s="36" t="s">
        <v>489</v>
      </c>
      <c r="AR7" s="36"/>
      <c r="AS7" s="38" t="s">
        <v>533</v>
      </c>
    </row>
    <row r="8" spans="1:48" s="66" customFormat="1" ht="15.95" customHeight="1" x14ac:dyDescent="0.25">
      <c r="A8" s="32">
        <v>4</v>
      </c>
      <c r="B8" s="67" t="s">
        <v>772</v>
      </c>
      <c r="C8" s="146" t="s">
        <v>778</v>
      </c>
      <c r="D8" s="36" t="s">
        <v>43</v>
      </c>
      <c r="E8" s="36" t="s">
        <v>55</v>
      </c>
      <c r="F8" s="38" t="s">
        <v>204</v>
      </c>
      <c r="G8" s="25" t="s">
        <v>392</v>
      </c>
      <c r="H8" s="38" t="s">
        <v>205</v>
      </c>
      <c r="I8" s="36" t="s">
        <v>206</v>
      </c>
      <c r="J8" s="36" t="s">
        <v>715</v>
      </c>
      <c r="K8" s="38" t="s">
        <v>281</v>
      </c>
      <c r="L8" s="36" t="s">
        <v>391</v>
      </c>
      <c r="M8" s="36" t="s">
        <v>373</v>
      </c>
      <c r="N8" s="36" t="s">
        <v>357</v>
      </c>
      <c r="O8" s="36" t="s">
        <v>55</v>
      </c>
      <c r="P8" s="64" t="s">
        <v>75</v>
      </c>
      <c r="Q8" s="25"/>
      <c r="R8" s="25"/>
      <c r="S8" s="36">
        <v>0</v>
      </c>
      <c r="T8" s="36">
        <v>7</v>
      </c>
      <c r="U8" s="36">
        <v>19</v>
      </c>
      <c r="V8" s="36" t="s">
        <v>193</v>
      </c>
      <c r="W8" s="36">
        <v>52</v>
      </c>
      <c r="X8" s="36">
        <v>37</v>
      </c>
      <c r="Y8" s="36">
        <v>3</v>
      </c>
      <c r="Z8" s="68">
        <f>(S8+T8/60+U8/36000)</f>
        <v>0.11719444444444445</v>
      </c>
      <c r="AA8" s="68">
        <f t="shared" si="0"/>
        <v>-52.616750000000003</v>
      </c>
      <c r="AB8" s="36" t="s">
        <v>494</v>
      </c>
      <c r="AC8" s="36" t="s">
        <v>475</v>
      </c>
      <c r="AD8" s="25">
        <v>8</v>
      </c>
      <c r="AE8" s="38" t="s">
        <v>258</v>
      </c>
      <c r="AF8" s="65" t="s">
        <v>719</v>
      </c>
      <c r="AG8" s="70">
        <v>45</v>
      </c>
      <c r="AH8" s="72">
        <f>8000*45</f>
        <v>360000</v>
      </c>
      <c r="AI8" s="38" t="s">
        <v>194</v>
      </c>
      <c r="AJ8" s="38" t="s">
        <v>461</v>
      </c>
      <c r="AK8" s="36">
        <v>6</v>
      </c>
      <c r="AL8" s="38" t="s">
        <v>102</v>
      </c>
      <c r="AM8" s="36" t="s">
        <v>720</v>
      </c>
      <c r="AN8" s="38" t="s">
        <v>105</v>
      </c>
      <c r="AO8" s="25" t="s">
        <v>185</v>
      </c>
      <c r="AP8" s="36" t="s">
        <v>58</v>
      </c>
      <c r="AQ8" s="36" t="s">
        <v>489</v>
      </c>
      <c r="AR8" s="36"/>
      <c r="AS8" s="38" t="s">
        <v>533</v>
      </c>
    </row>
    <row r="9" spans="1:48" s="66" customFormat="1" ht="15.95" customHeight="1" x14ac:dyDescent="0.25">
      <c r="A9" s="32">
        <v>5</v>
      </c>
      <c r="B9" s="67" t="s">
        <v>774</v>
      </c>
      <c r="C9" s="146" t="s">
        <v>778</v>
      </c>
      <c r="D9" s="25" t="s">
        <v>43</v>
      </c>
      <c r="E9" s="38" t="s">
        <v>423</v>
      </c>
      <c r="F9" s="25" t="s">
        <v>421</v>
      </c>
      <c r="G9" s="25" t="s">
        <v>58</v>
      </c>
      <c r="H9" s="25" t="s">
        <v>422</v>
      </c>
      <c r="I9" s="36" t="s">
        <v>203</v>
      </c>
      <c r="J9" s="36" t="s">
        <v>367</v>
      </c>
      <c r="K9" s="38" t="s">
        <v>266</v>
      </c>
      <c r="L9" s="29" t="s">
        <v>563</v>
      </c>
      <c r="M9" s="30" t="s">
        <v>564</v>
      </c>
      <c r="N9" s="38" t="s">
        <v>712</v>
      </c>
      <c r="O9" s="36" t="s">
        <v>423</v>
      </c>
      <c r="P9" s="64" t="s">
        <v>75</v>
      </c>
      <c r="Q9" s="73"/>
      <c r="R9" s="73"/>
      <c r="S9" s="25">
        <v>9</v>
      </c>
      <c r="T9" s="25">
        <v>53</v>
      </c>
      <c r="U9" s="25">
        <v>42</v>
      </c>
      <c r="V9" s="25" t="s">
        <v>49</v>
      </c>
      <c r="W9" s="25">
        <v>56</v>
      </c>
      <c r="X9" s="25">
        <v>6</v>
      </c>
      <c r="Y9" s="25">
        <v>22</v>
      </c>
      <c r="Z9" s="68">
        <f t="shared" ref="Z9:Z29" si="1">(S9+T9/60+U9/36000)*(-1)</f>
        <v>-9.8844999999999992</v>
      </c>
      <c r="AA9" s="68">
        <f t="shared" si="0"/>
        <v>-56.100611111111114</v>
      </c>
      <c r="AB9" s="36" t="s">
        <v>495</v>
      </c>
      <c r="AC9" s="74" t="s">
        <v>58</v>
      </c>
      <c r="AD9" s="74" t="s">
        <v>58</v>
      </c>
      <c r="AE9" s="74" t="s">
        <v>58</v>
      </c>
      <c r="AF9" s="75" t="s">
        <v>58</v>
      </c>
      <c r="AG9" s="75" t="s">
        <v>58</v>
      </c>
      <c r="AH9" s="72" t="s">
        <v>58</v>
      </c>
      <c r="AI9" s="74" t="s">
        <v>58</v>
      </c>
      <c r="AJ9" s="36" t="s">
        <v>58</v>
      </c>
      <c r="AK9" s="36" t="s">
        <v>58</v>
      </c>
      <c r="AL9" s="36" t="s">
        <v>102</v>
      </c>
      <c r="AM9" s="36" t="s">
        <v>709</v>
      </c>
      <c r="AN9" s="38" t="s">
        <v>105</v>
      </c>
      <c r="AO9" s="38" t="s">
        <v>104</v>
      </c>
      <c r="AP9" s="38" t="s">
        <v>721</v>
      </c>
      <c r="AQ9" s="36" t="s">
        <v>710</v>
      </c>
      <c r="AR9" s="36"/>
      <c r="AS9" s="38" t="s">
        <v>531</v>
      </c>
    </row>
    <row r="10" spans="1:48" s="66" customFormat="1" ht="15.95" customHeight="1" x14ac:dyDescent="0.25">
      <c r="A10" s="32">
        <v>6</v>
      </c>
      <c r="B10" s="67" t="s">
        <v>774</v>
      </c>
      <c r="C10" s="146" t="s">
        <v>778</v>
      </c>
      <c r="D10" s="25" t="s">
        <v>43</v>
      </c>
      <c r="E10" s="38" t="s">
        <v>423</v>
      </c>
      <c r="F10" s="25" t="s">
        <v>424</v>
      </c>
      <c r="G10" s="25" t="s">
        <v>58</v>
      </c>
      <c r="H10" s="25" t="s">
        <v>147</v>
      </c>
      <c r="I10" s="36" t="s">
        <v>145</v>
      </c>
      <c r="J10" s="36" t="s">
        <v>367</v>
      </c>
      <c r="K10" s="38" t="s">
        <v>266</v>
      </c>
      <c r="L10" s="29" t="s">
        <v>563</v>
      </c>
      <c r="M10" s="30" t="s">
        <v>564</v>
      </c>
      <c r="N10" s="38" t="s">
        <v>712</v>
      </c>
      <c r="O10" s="36" t="s">
        <v>423</v>
      </c>
      <c r="P10" s="64" t="s">
        <v>75</v>
      </c>
      <c r="Q10" s="36"/>
      <c r="R10" s="36"/>
      <c r="S10" s="36">
        <v>1</v>
      </c>
      <c r="T10" s="36">
        <v>53</v>
      </c>
      <c r="U10" s="36">
        <v>47</v>
      </c>
      <c r="V10" s="36" t="s">
        <v>49</v>
      </c>
      <c r="W10" s="36">
        <v>55</v>
      </c>
      <c r="X10" s="36">
        <v>31</v>
      </c>
      <c r="Y10" s="25">
        <v>11</v>
      </c>
      <c r="Z10" s="68">
        <f t="shared" si="1"/>
        <v>-1.8846388888888888</v>
      </c>
      <c r="AA10" s="68">
        <f t="shared" si="0"/>
        <v>-55.516972222222222</v>
      </c>
      <c r="AB10" s="36" t="s">
        <v>495</v>
      </c>
      <c r="AC10" s="74" t="s">
        <v>58</v>
      </c>
      <c r="AD10" s="74" t="s">
        <v>58</v>
      </c>
      <c r="AE10" s="74" t="s">
        <v>58</v>
      </c>
      <c r="AF10" s="75" t="s">
        <v>58</v>
      </c>
      <c r="AG10" s="75" t="s">
        <v>58</v>
      </c>
      <c r="AH10" s="72" t="s">
        <v>58</v>
      </c>
      <c r="AI10" s="74" t="s">
        <v>58</v>
      </c>
      <c r="AJ10" s="36" t="s">
        <v>58</v>
      </c>
      <c r="AK10" s="36" t="s">
        <v>58</v>
      </c>
      <c r="AL10" s="36" t="s">
        <v>102</v>
      </c>
      <c r="AM10" s="36" t="s">
        <v>709</v>
      </c>
      <c r="AN10" s="38" t="s">
        <v>105</v>
      </c>
      <c r="AO10" s="38" t="s">
        <v>104</v>
      </c>
      <c r="AP10" s="38" t="s">
        <v>721</v>
      </c>
      <c r="AQ10" s="36" t="s">
        <v>710</v>
      </c>
      <c r="AR10" s="36"/>
      <c r="AS10" s="38" t="s">
        <v>531</v>
      </c>
    </row>
    <row r="11" spans="1:48" s="66" customFormat="1" ht="15.95" customHeight="1" x14ac:dyDescent="0.25">
      <c r="A11" s="60">
        <v>7</v>
      </c>
      <c r="B11" s="67" t="s">
        <v>774</v>
      </c>
      <c r="C11" s="146" t="s">
        <v>778</v>
      </c>
      <c r="D11" s="25" t="s">
        <v>43</v>
      </c>
      <c r="E11" s="38" t="s">
        <v>423</v>
      </c>
      <c r="F11" s="25" t="s">
        <v>669</v>
      </c>
      <c r="G11" s="25" t="s">
        <v>58</v>
      </c>
      <c r="H11" s="25" t="s">
        <v>150</v>
      </c>
      <c r="I11" s="36" t="s">
        <v>145</v>
      </c>
      <c r="J11" s="36" t="s">
        <v>367</v>
      </c>
      <c r="K11" s="38" t="s">
        <v>266</v>
      </c>
      <c r="L11" s="29" t="s">
        <v>563</v>
      </c>
      <c r="M11" s="30" t="s">
        <v>564</v>
      </c>
      <c r="N11" s="38" t="s">
        <v>712</v>
      </c>
      <c r="O11" s="36" t="s">
        <v>423</v>
      </c>
      <c r="P11" s="64" t="s">
        <v>75</v>
      </c>
      <c r="Q11" s="36"/>
      <c r="R11" s="73"/>
      <c r="S11" s="36">
        <v>1</v>
      </c>
      <c r="T11" s="36">
        <v>45</v>
      </c>
      <c r="U11" s="36">
        <v>25</v>
      </c>
      <c r="V11" s="36" t="s">
        <v>49</v>
      </c>
      <c r="W11" s="36">
        <v>55</v>
      </c>
      <c r="X11" s="36">
        <v>51</v>
      </c>
      <c r="Y11" s="25">
        <v>52</v>
      </c>
      <c r="Z11" s="68">
        <f t="shared" si="1"/>
        <v>-1.7506944444444446</v>
      </c>
      <c r="AA11" s="68">
        <f t="shared" si="0"/>
        <v>-55.851444444444446</v>
      </c>
      <c r="AB11" s="36" t="s">
        <v>495</v>
      </c>
      <c r="AC11" s="74" t="s">
        <v>58</v>
      </c>
      <c r="AD11" s="74" t="s">
        <v>58</v>
      </c>
      <c r="AE11" s="74" t="s">
        <v>58</v>
      </c>
      <c r="AF11" s="75" t="s">
        <v>58</v>
      </c>
      <c r="AG11" s="75" t="s">
        <v>58</v>
      </c>
      <c r="AH11" s="72" t="s">
        <v>58</v>
      </c>
      <c r="AI11" s="74" t="s">
        <v>58</v>
      </c>
      <c r="AJ11" s="36" t="s">
        <v>58</v>
      </c>
      <c r="AK11" s="36" t="s">
        <v>58</v>
      </c>
      <c r="AL11" s="36" t="s">
        <v>102</v>
      </c>
      <c r="AM11" s="36" t="s">
        <v>709</v>
      </c>
      <c r="AN11" s="38" t="s">
        <v>105</v>
      </c>
      <c r="AO11" s="38" t="s">
        <v>104</v>
      </c>
      <c r="AP11" s="38" t="s">
        <v>721</v>
      </c>
      <c r="AQ11" s="36" t="s">
        <v>710</v>
      </c>
      <c r="AR11" s="36"/>
      <c r="AS11" s="38" t="s">
        <v>531</v>
      </c>
    </row>
    <row r="12" spans="1:48" s="66" customFormat="1" ht="15.95" customHeight="1" x14ac:dyDescent="0.25">
      <c r="A12" s="32">
        <v>8</v>
      </c>
      <c r="B12" s="67" t="s">
        <v>771</v>
      </c>
      <c r="C12" s="146" t="s">
        <v>778</v>
      </c>
      <c r="D12" s="36" t="s">
        <v>43</v>
      </c>
      <c r="E12" s="36" t="s">
        <v>55</v>
      </c>
      <c r="F12" s="36" t="s">
        <v>168</v>
      </c>
      <c r="G12" s="36" t="s">
        <v>169</v>
      </c>
      <c r="H12" s="36" t="s">
        <v>170</v>
      </c>
      <c r="I12" s="36" t="s">
        <v>145</v>
      </c>
      <c r="J12" s="36" t="s">
        <v>367</v>
      </c>
      <c r="K12" s="38" t="s">
        <v>266</v>
      </c>
      <c r="L12" s="36" t="s">
        <v>391</v>
      </c>
      <c r="M12" s="36" t="s">
        <v>356</v>
      </c>
      <c r="N12" s="36" t="s">
        <v>357</v>
      </c>
      <c r="O12" s="36" t="s">
        <v>55</v>
      </c>
      <c r="P12" s="64" t="s">
        <v>75</v>
      </c>
      <c r="Q12" s="36"/>
      <c r="R12" s="36"/>
      <c r="S12" s="36">
        <v>1</v>
      </c>
      <c r="T12" s="36">
        <v>22</v>
      </c>
      <c r="U12" s="36">
        <v>29</v>
      </c>
      <c r="V12" s="36" t="s">
        <v>49</v>
      </c>
      <c r="W12" s="36">
        <v>48</v>
      </c>
      <c r="X12" s="36">
        <v>23</v>
      </c>
      <c r="Y12" s="36">
        <v>40</v>
      </c>
      <c r="Z12" s="68">
        <f t="shared" si="1"/>
        <v>-1.3674722222222222</v>
      </c>
      <c r="AA12" s="68">
        <f t="shared" si="0"/>
        <v>-48.384444444444441</v>
      </c>
      <c r="AB12" s="36" t="s">
        <v>493</v>
      </c>
      <c r="AC12" s="36" t="s">
        <v>475</v>
      </c>
      <c r="AD12" s="25">
        <v>10</v>
      </c>
      <c r="AE12" s="38" t="s">
        <v>258</v>
      </c>
      <c r="AF12" s="65" t="s">
        <v>719</v>
      </c>
      <c r="AG12" s="65">
        <v>45</v>
      </c>
      <c r="AH12" s="72">
        <f>10000*45</f>
        <v>450000</v>
      </c>
      <c r="AI12" s="36" t="s">
        <v>207</v>
      </c>
      <c r="AJ12" s="36" t="s">
        <v>273</v>
      </c>
      <c r="AK12" s="36">
        <v>12</v>
      </c>
      <c r="AL12" s="38" t="s">
        <v>102</v>
      </c>
      <c r="AM12" s="36" t="s">
        <v>720</v>
      </c>
      <c r="AN12" s="38" t="s">
        <v>105</v>
      </c>
      <c r="AO12" s="36" t="s">
        <v>360</v>
      </c>
      <c r="AP12" s="36" t="s">
        <v>58</v>
      </c>
      <c r="AQ12" s="36" t="s">
        <v>361</v>
      </c>
      <c r="AR12" s="36"/>
      <c r="AS12" s="38" t="s">
        <v>727</v>
      </c>
    </row>
    <row r="13" spans="1:48" s="66" customFormat="1" ht="15.95" customHeight="1" x14ac:dyDescent="0.25">
      <c r="A13" s="32">
        <v>9</v>
      </c>
      <c r="B13" s="76" t="s">
        <v>767</v>
      </c>
      <c r="C13" s="146" t="s">
        <v>778</v>
      </c>
      <c r="D13" s="38" t="s">
        <v>43</v>
      </c>
      <c r="E13" s="38" t="s">
        <v>423</v>
      </c>
      <c r="F13" s="38" t="s">
        <v>705</v>
      </c>
      <c r="G13" s="38" t="s">
        <v>268</v>
      </c>
      <c r="H13" s="38" t="s">
        <v>45</v>
      </c>
      <c r="I13" s="38" t="s">
        <v>46</v>
      </c>
      <c r="J13" s="38" t="s">
        <v>529</v>
      </c>
      <c r="K13" s="38" t="s">
        <v>266</v>
      </c>
      <c r="L13" s="38" t="s">
        <v>302</v>
      </c>
      <c r="M13" s="38" t="s">
        <v>267</v>
      </c>
      <c r="N13" s="38" t="s">
        <v>712</v>
      </c>
      <c r="O13" s="38" t="s">
        <v>304</v>
      </c>
      <c r="P13" s="64" t="s">
        <v>75</v>
      </c>
      <c r="Q13" s="73"/>
      <c r="R13" s="38"/>
      <c r="S13" s="38">
        <v>10</v>
      </c>
      <c r="T13" s="38">
        <v>39</v>
      </c>
      <c r="U13" s="38">
        <v>8</v>
      </c>
      <c r="V13" s="38" t="s">
        <v>49</v>
      </c>
      <c r="W13" s="38">
        <v>68</v>
      </c>
      <c r="X13" s="38">
        <v>29</v>
      </c>
      <c r="Y13" s="38">
        <v>40</v>
      </c>
      <c r="Z13" s="68">
        <f t="shared" si="1"/>
        <v>-10.650222222222222</v>
      </c>
      <c r="AA13" s="68">
        <f t="shared" si="0"/>
        <v>-68.484444444444449</v>
      </c>
      <c r="AB13" s="36" t="s">
        <v>495</v>
      </c>
      <c r="AC13" s="38" t="s">
        <v>475</v>
      </c>
      <c r="AD13" s="77" t="s">
        <v>528</v>
      </c>
      <c r="AE13" s="38" t="s">
        <v>258</v>
      </c>
      <c r="AF13" s="65" t="s">
        <v>722</v>
      </c>
      <c r="AG13" s="65">
        <v>50</v>
      </c>
      <c r="AH13" s="65" t="s">
        <v>708</v>
      </c>
      <c r="AI13" s="38" t="s">
        <v>194</v>
      </c>
      <c r="AJ13" s="38" t="s">
        <v>195</v>
      </c>
      <c r="AK13" s="38" t="s">
        <v>58</v>
      </c>
      <c r="AL13" s="38" t="s">
        <v>102</v>
      </c>
      <c r="AM13" s="36" t="s">
        <v>709</v>
      </c>
      <c r="AN13" s="38" t="s">
        <v>105</v>
      </c>
      <c r="AO13" s="38" t="s">
        <v>104</v>
      </c>
      <c r="AP13" s="38" t="s">
        <v>721</v>
      </c>
      <c r="AQ13" s="36" t="s">
        <v>710</v>
      </c>
      <c r="AR13" s="36"/>
      <c r="AS13" s="38" t="s">
        <v>531</v>
      </c>
    </row>
    <row r="14" spans="1:48" s="66" customFormat="1" ht="15.95" customHeight="1" x14ac:dyDescent="0.25">
      <c r="A14" s="32">
        <v>10</v>
      </c>
      <c r="B14" s="76" t="s">
        <v>767</v>
      </c>
      <c r="C14" s="146" t="s">
        <v>778</v>
      </c>
      <c r="D14" s="38" t="s">
        <v>43</v>
      </c>
      <c r="E14" s="38" t="s">
        <v>423</v>
      </c>
      <c r="F14" s="38" t="s">
        <v>706</v>
      </c>
      <c r="G14" s="38" t="s">
        <v>129</v>
      </c>
      <c r="H14" s="38" t="s">
        <v>130</v>
      </c>
      <c r="I14" s="38" t="s">
        <v>46</v>
      </c>
      <c r="J14" s="38" t="s">
        <v>512</v>
      </c>
      <c r="K14" s="38" t="s">
        <v>266</v>
      </c>
      <c r="L14" s="38" t="s">
        <v>302</v>
      </c>
      <c r="M14" s="38" t="s">
        <v>267</v>
      </c>
      <c r="N14" s="38" t="s">
        <v>712</v>
      </c>
      <c r="O14" s="38" t="s">
        <v>304</v>
      </c>
      <c r="P14" s="64" t="s">
        <v>75</v>
      </c>
      <c r="Q14" s="73"/>
      <c r="R14" s="38"/>
      <c r="S14" s="38">
        <v>10</v>
      </c>
      <c r="T14" s="38">
        <v>2</v>
      </c>
      <c r="U14" s="38">
        <v>52</v>
      </c>
      <c r="V14" s="38" t="s">
        <v>49</v>
      </c>
      <c r="W14" s="38">
        <v>67</v>
      </c>
      <c r="X14" s="38">
        <v>46</v>
      </c>
      <c r="Y14" s="38">
        <v>29</v>
      </c>
      <c r="Z14" s="68">
        <f t="shared" si="1"/>
        <v>-10.034777777777778</v>
      </c>
      <c r="AA14" s="68">
        <f t="shared" si="0"/>
        <v>-67.767472222222224</v>
      </c>
      <c r="AB14" s="36" t="s">
        <v>495</v>
      </c>
      <c r="AC14" s="38" t="s">
        <v>475</v>
      </c>
      <c r="AD14" s="77" t="s">
        <v>528</v>
      </c>
      <c r="AE14" s="38" t="s">
        <v>258</v>
      </c>
      <c r="AF14" s="65" t="s">
        <v>722</v>
      </c>
      <c r="AG14" s="65">
        <v>50</v>
      </c>
      <c r="AH14" s="65" t="s">
        <v>708</v>
      </c>
      <c r="AI14" s="38" t="s">
        <v>194</v>
      </c>
      <c r="AJ14" s="38" t="s">
        <v>195</v>
      </c>
      <c r="AK14" s="38">
        <v>30</v>
      </c>
      <c r="AL14" s="38" t="s">
        <v>102</v>
      </c>
      <c r="AM14" s="36" t="s">
        <v>709</v>
      </c>
      <c r="AN14" s="38" t="s">
        <v>105</v>
      </c>
      <c r="AO14" s="38" t="s">
        <v>104</v>
      </c>
      <c r="AP14" s="38" t="s">
        <v>721</v>
      </c>
      <c r="AQ14" s="36" t="s">
        <v>710</v>
      </c>
      <c r="AR14" s="36"/>
      <c r="AS14" s="38" t="s">
        <v>531</v>
      </c>
    </row>
    <row r="15" spans="1:48" s="66" customFormat="1" ht="15.95" customHeight="1" x14ac:dyDescent="0.25">
      <c r="A15" s="32">
        <v>11</v>
      </c>
      <c r="B15" s="76" t="s">
        <v>767</v>
      </c>
      <c r="C15" s="146" t="s">
        <v>778</v>
      </c>
      <c r="D15" s="38" t="s">
        <v>43</v>
      </c>
      <c r="E15" s="38" t="s">
        <v>423</v>
      </c>
      <c r="F15" s="38" t="s">
        <v>707</v>
      </c>
      <c r="G15" s="38" t="s">
        <v>117</v>
      </c>
      <c r="H15" s="38" t="s">
        <v>118</v>
      </c>
      <c r="I15" s="38" t="s">
        <v>46</v>
      </c>
      <c r="J15" s="38" t="s">
        <v>512</v>
      </c>
      <c r="K15" s="38" t="s">
        <v>266</v>
      </c>
      <c r="L15" s="38" t="s">
        <v>302</v>
      </c>
      <c r="M15" s="38" t="s">
        <v>267</v>
      </c>
      <c r="N15" s="38" t="s">
        <v>712</v>
      </c>
      <c r="O15" s="38" t="s">
        <v>304</v>
      </c>
      <c r="P15" s="64" t="s">
        <v>75</v>
      </c>
      <c r="Q15" s="73"/>
      <c r="R15" s="38"/>
      <c r="S15" s="38">
        <v>10</v>
      </c>
      <c r="T15" s="38">
        <v>59</v>
      </c>
      <c r="U15" s="38">
        <v>58</v>
      </c>
      <c r="V15" s="38" t="s">
        <v>49</v>
      </c>
      <c r="W15" s="38">
        <v>68</v>
      </c>
      <c r="X15" s="38">
        <v>44</v>
      </c>
      <c r="Y15" s="38">
        <v>49</v>
      </c>
      <c r="Z15" s="68">
        <f t="shared" si="1"/>
        <v>-10.984944444444444</v>
      </c>
      <c r="AA15" s="68">
        <f t="shared" si="0"/>
        <v>-68.734694444444443</v>
      </c>
      <c r="AB15" s="36" t="s">
        <v>495</v>
      </c>
      <c r="AC15" s="38" t="s">
        <v>475</v>
      </c>
      <c r="AD15" s="77" t="s">
        <v>528</v>
      </c>
      <c r="AE15" s="38" t="s">
        <v>258</v>
      </c>
      <c r="AF15" s="65" t="s">
        <v>722</v>
      </c>
      <c r="AG15" s="65">
        <v>50</v>
      </c>
      <c r="AH15" s="65" t="s">
        <v>708</v>
      </c>
      <c r="AI15" s="38" t="s">
        <v>194</v>
      </c>
      <c r="AJ15" s="38" t="s">
        <v>195</v>
      </c>
      <c r="AK15" s="38" t="s">
        <v>58</v>
      </c>
      <c r="AL15" s="36" t="s">
        <v>102</v>
      </c>
      <c r="AM15" s="36" t="s">
        <v>709</v>
      </c>
      <c r="AN15" s="38" t="s">
        <v>105</v>
      </c>
      <c r="AO15" s="38" t="s">
        <v>104</v>
      </c>
      <c r="AP15" s="38" t="s">
        <v>721</v>
      </c>
      <c r="AQ15" s="36" t="s">
        <v>710</v>
      </c>
      <c r="AR15" s="36"/>
      <c r="AS15" s="38" t="s">
        <v>531</v>
      </c>
    </row>
    <row r="16" spans="1:48" s="66" customFormat="1" ht="15.95" customHeight="1" x14ac:dyDescent="0.25">
      <c r="A16" s="32">
        <v>12</v>
      </c>
      <c r="B16" s="67" t="s">
        <v>770</v>
      </c>
      <c r="C16" s="146" t="s">
        <v>778</v>
      </c>
      <c r="D16" s="36" t="s">
        <v>43</v>
      </c>
      <c r="E16" s="38" t="s">
        <v>423</v>
      </c>
      <c r="F16" s="38" t="s">
        <v>298</v>
      </c>
      <c r="G16" s="38" t="s">
        <v>299</v>
      </c>
      <c r="H16" s="36" t="s">
        <v>274</v>
      </c>
      <c r="I16" s="36" t="s">
        <v>68</v>
      </c>
      <c r="J16" s="38" t="s">
        <v>300</v>
      </c>
      <c r="K16" s="38" t="s">
        <v>281</v>
      </c>
      <c r="L16" s="38" t="s">
        <v>302</v>
      </c>
      <c r="M16" s="38" t="s">
        <v>303</v>
      </c>
      <c r="N16" s="38" t="s">
        <v>712</v>
      </c>
      <c r="O16" s="38" t="s">
        <v>304</v>
      </c>
      <c r="P16" s="64" t="s">
        <v>75</v>
      </c>
      <c r="Q16" s="36"/>
      <c r="R16" s="36"/>
      <c r="S16" s="36">
        <v>3</v>
      </c>
      <c r="T16" s="36">
        <v>22</v>
      </c>
      <c r="U16" s="36">
        <v>12</v>
      </c>
      <c r="V16" s="36" t="s">
        <v>49</v>
      </c>
      <c r="W16" s="36">
        <v>68</v>
      </c>
      <c r="X16" s="36">
        <v>12</v>
      </c>
      <c r="Y16" s="36">
        <v>7</v>
      </c>
      <c r="Z16" s="68">
        <f t="shared" si="1"/>
        <v>-3.367</v>
      </c>
      <c r="AA16" s="68">
        <f t="shared" si="0"/>
        <v>-68.200194444444449</v>
      </c>
      <c r="AB16" s="36" t="s">
        <v>495</v>
      </c>
      <c r="AC16" s="36" t="s">
        <v>476</v>
      </c>
      <c r="AD16" s="25">
        <v>52</v>
      </c>
      <c r="AE16" s="38" t="s">
        <v>258</v>
      </c>
      <c r="AF16" s="65" t="s">
        <v>722</v>
      </c>
      <c r="AG16" s="65">
        <v>50</v>
      </c>
      <c r="AH16" s="72">
        <f>52000*50</f>
        <v>2600000</v>
      </c>
      <c r="AI16" s="36" t="s">
        <v>207</v>
      </c>
      <c r="AJ16" s="36" t="s">
        <v>262</v>
      </c>
      <c r="AK16" s="36" t="s">
        <v>58</v>
      </c>
      <c r="AL16" s="36" t="s">
        <v>102</v>
      </c>
      <c r="AM16" s="36" t="s">
        <v>709</v>
      </c>
      <c r="AN16" s="38" t="s">
        <v>105</v>
      </c>
      <c r="AO16" s="38" t="s">
        <v>104</v>
      </c>
      <c r="AP16" s="38" t="s">
        <v>721</v>
      </c>
      <c r="AQ16" s="36" t="s">
        <v>710</v>
      </c>
      <c r="AR16" s="36"/>
      <c r="AS16" s="38" t="s">
        <v>531</v>
      </c>
    </row>
    <row r="17" spans="1:45" s="66" customFormat="1" ht="15.95" customHeight="1" x14ac:dyDescent="0.25">
      <c r="A17" s="60">
        <v>13</v>
      </c>
      <c r="B17" s="67" t="s">
        <v>770</v>
      </c>
      <c r="C17" s="146" t="s">
        <v>778</v>
      </c>
      <c r="D17" s="36" t="s">
        <v>43</v>
      </c>
      <c r="E17" s="38" t="s">
        <v>423</v>
      </c>
      <c r="F17" s="38" t="s">
        <v>305</v>
      </c>
      <c r="G17" s="38" t="s">
        <v>306</v>
      </c>
      <c r="H17" s="36" t="s">
        <v>165</v>
      </c>
      <c r="I17" s="36" t="s">
        <v>68</v>
      </c>
      <c r="J17" s="38" t="s">
        <v>300</v>
      </c>
      <c r="K17" s="38" t="s">
        <v>281</v>
      </c>
      <c r="L17" s="38" t="s">
        <v>302</v>
      </c>
      <c r="M17" s="38" t="s">
        <v>303</v>
      </c>
      <c r="N17" s="38" t="s">
        <v>712</v>
      </c>
      <c r="O17" s="38" t="s">
        <v>304</v>
      </c>
      <c r="P17" s="64" t="s">
        <v>75</v>
      </c>
      <c r="Q17" s="36"/>
      <c r="R17" s="36"/>
      <c r="S17" s="36">
        <v>3</v>
      </c>
      <c r="T17" s="36">
        <v>52</v>
      </c>
      <c r="U17" s="36">
        <v>13</v>
      </c>
      <c r="V17" s="36" t="s">
        <v>49</v>
      </c>
      <c r="W17" s="36">
        <v>61</v>
      </c>
      <c r="X17" s="36">
        <v>23</v>
      </c>
      <c r="Y17" s="36">
        <v>47</v>
      </c>
      <c r="Z17" s="68">
        <f t="shared" si="1"/>
        <v>-3.867027777777778</v>
      </c>
      <c r="AA17" s="68">
        <f t="shared" si="0"/>
        <v>-61.384638888888887</v>
      </c>
      <c r="AB17" s="36" t="s">
        <v>492</v>
      </c>
      <c r="AC17" s="36" t="s">
        <v>475</v>
      </c>
      <c r="AD17" s="25">
        <v>104</v>
      </c>
      <c r="AE17" s="38" t="s">
        <v>258</v>
      </c>
      <c r="AF17" s="65" t="s">
        <v>722</v>
      </c>
      <c r="AG17" s="65">
        <v>50</v>
      </c>
      <c r="AH17" s="72">
        <f>104000*50</f>
        <v>5200000</v>
      </c>
      <c r="AI17" s="36" t="s">
        <v>207</v>
      </c>
      <c r="AJ17" s="36" t="s">
        <v>262</v>
      </c>
      <c r="AK17" s="36" t="s">
        <v>58</v>
      </c>
      <c r="AL17" s="36" t="s">
        <v>102</v>
      </c>
      <c r="AM17" s="36" t="s">
        <v>709</v>
      </c>
      <c r="AN17" s="38" t="s">
        <v>105</v>
      </c>
      <c r="AO17" s="38" t="s">
        <v>104</v>
      </c>
      <c r="AP17" s="38" t="s">
        <v>721</v>
      </c>
      <c r="AQ17" s="36" t="s">
        <v>710</v>
      </c>
      <c r="AR17" s="36"/>
      <c r="AS17" s="38" t="s">
        <v>531</v>
      </c>
    </row>
    <row r="18" spans="1:45" s="66" customFormat="1" ht="15.95" customHeight="1" x14ac:dyDescent="0.25">
      <c r="A18" s="32">
        <v>14</v>
      </c>
      <c r="B18" s="67" t="s">
        <v>770</v>
      </c>
      <c r="C18" s="146" t="s">
        <v>778</v>
      </c>
      <c r="D18" s="36" t="s">
        <v>43</v>
      </c>
      <c r="E18" s="38" t="s">
        <v>423</v>
      </c>
      <c r="F18" s="38" t="s">
        <v>307</v>
      </c>
      <c r="G18" s="38" t="s">
        <v>308</v>
      </c>
      <c r="H18" s="36" t="s">
        <v>309</v>
      </c>
      <c r="I18" s="36" t="s">
        <v>68</v>
      </c>
      <c r="J18" s="38" t="s">
        <v>300</v>
      </c>
      <c r="K18" s="38" t="s">
        <v>281</v>
      </c>
      <c r="L18" s="38" t="s">
        <v>302</v>
      </c>
      <c r="M18" s="38" t="s">
        <v>303</v>
      </c>
      <c r="N18" s="38" t="s">
        <v>712</v>
      </c>
      <c r="O18" s="38" t="s">
        <v>304</v>
      </c>
      <c r="P18" s="64" t="s">
        <v>75</v>
      </c>
      <c r="Q18" s="36"/>
      <c r="R18" s="36"/>
      <c r="S18" s="36">
        <v>0</v>
      </c>
      <c r="T18" s="36">
        <v>58</v>
      </c>
      <c r="U18" s="36">
        <v>6.5</v>
      </c>
      <c r="V18" s="36" t="s">
        <v>49</v>
      </c>
      <c r="W18" s="36">
        <v>62</v>
      </c>
      <c r="X18" s="36">
        <v>55</v>
      </c>
      <c r="Y18" s="36">
        <v>26</v>
      </c>
      <c r="Z18" s="68">
        <f t="shared" si="1"/>
        <v>-0.96684722222222219</v>
      </c>
      <c r="AA18" s="68">
        <f t="shared" si="0"/>
        <v>-62.917388888888887</v>
      </c>
      <c r="AB18" s="36" t="s">
        <v>495</v>
      </c>
      <c r="AC18" s="36" t="s">
        <v>477</v>
      </c>
      <c r="AD18" s="25">
        <v>5.25</v>
      </c>
      <c r="AE18" s="38" t="s">
        <v>258</v>
      </c>
      <c r="AF18" s="65" t="s">
        <v>722</v>
      </c>
      <c r="AG18" s="65">
        <v>50</v>
      </c>
      <c r="AH18" s="72">
        <f>5250*50</f>
        <v>262500</v>
      </c>
      <c r="AI18" s="36" t="s">
        <v>207</v>
      </c>
      <c r="AJ18" s="36" t="s">
        <v>262</v>
      </c>
      <c r="AK18" s="36" t="s">
        <v>58</v>
      </c>
      <c r="AL18" s="36" t="s">
        <v>102</v>
      </c>
      <c r="AM18" s="36" t="s">
        <v>709</v>
      </c>
      <c r="AN18" s="38" t="s">
        <v>105</v>
      </c>
      <c r="AO18" s="38" t="s">
        <v>104</v>
      </c>
      <c r="AP18" s="38" t="s">
        <v>721</v>
      </c>
      <c r="AQ18" s="36" t="s">
        <v>710</v>
      </c>
      <c r="AR18" s="36"/>
      <c r="AS18" s="38" t="s">
        <v>531</v>
      </c>
    </row>
    <row r="19" spans="1:45" s="66" customFormat="1" ht="15.95" customHeight="1" x14ac:dyDescent="0.25">
      <c r="A19" s="32">
        <v>15</v>
      </c>
      <c r="B19" s="67" t="s">
        <v>770</v>
      </c>
      <c r="C19" s="146" t="s">
        <v>778</v>
      </c>
      <c r="D19" s="36" t="s">
        <v>43</v>
      </c>
      <c r="E19" s="38" t="s">
        <v>423</v>
      </c>
      <c r="F19" s="36" t="s">
        <v>174</v>
      </c>
      <c r="G19" s="38" t="s">
        <v>310</v>
      </c>
      <c r="H19" s="36" t="s">
        <v>172</v>
      </c>
      <c r="I19" s="36" t="s">
        <v>68</v>
      </c>
      <c r="J19" s="38" t="s">
        <v>300</v>
      </c>
      <c r="K19" s="38" t="s">
        <v>281</v>
      </c>
      <c r="L19" s="38" t="s">
        <v>302</v>
      </c>
      <c r="M19" s="38" t="s">
        <v>311</v>
      </c>
      <c r="N19" s="38" t="s">
        <v>712</v>
      </c>
      <c r="O19" s="38" t="s">
        <v>304</v>
      </c>
      <c r="P19" s="64" t="s">
        <v>75</v>
      </c>
      <c r="Q19" s="36"/>
      <c r="R19" s="36"/>
      <c r="S19" s="36">
        <v>5</v>
      </c>
      <c r="T19" s="36">
        <v>47</v>
      </c>
      <c r="U19" s="36">
        <v>13</v>
      </c>
      <c r="V19" s="36" t="s">
        <v>49</v>
      </c>
      <c r="W19" s="36">
        <v>61</v>
      </c>
      <c r="X19" s="36">
        <v>17</v>
      </c>
      <c r="Y19" s="36">
        <v>6</v>
      </c>
      <c r="Z19" s="68">
        <f t="shared" si="1"/>
        <v>-5.7836944444444445</v>
      </c>
      <c r="AA19" s="68">
        <f t="shared" si="0"/>
        <v>-61.283499999999997</v>
      </c>
      <c r="AB19" s="36" t="s">
        <v>495</v>
      </c>
      <c r="AC19" s="36" t="s">
        <v>476</v>
      </c>
      <c r="AD19" s="25">
        <v>10.5</v>
      </c>
      <c r="AE19" s="38" t="s">
        <v>258</v>
      </c>
      <c r="AF19" s="65" t="s">
        <v>722</v>
      </c>
      <c r="AG19" s="65">
        <v>50</v>
      </c>
      <c r="AH19" s="72">
        <f>10500*50</f>
        <v>525000</v>
      </c>
      <c r="AI19" s="36" t="s">
        <v>207</v>
      </c>
      <c r="AJ19" s="36" t="s">
        <v>262</v>
      </c>
      <c r="AK19" s="36" t="s">
        <v>58</v>
      </c>
      <c r="AL19" s="36" t="s">
        <v>102</v>
      </c>
      <c r="AM19" s="36" t="s">
        <v>709</v>
      </c>
      <c r="AN19" s="38" t="s">
        <v>105</v>
      </c>
      <c r="AO19" s="38" t="s">
        <v>104</v>
      </c>
      <c r="AP19" s="38" t="s">
        <v>721</v>
      </c>
      <c r="AQ19" s="36" t="s">
        <v>710</v>
      </c>
      <c r="AR19" s="36"/>
      <c r="AS19" s="38" t="s">
        <v>531</v>
      </c>
    </row>
    <row r="20" spans="1:45" s="66" customFormat="1" ht="15.95" customHeight="1" x14ac:dyDescent="0.25">
      <c r="A20" s="32">
        <v>16</v>
      </c>
      <c r="B20" s="67" t="s">
        <v>770</v>
      </c>
      <c r="C20" s="146" t="s">
        <v>778</v>
      </c>
      <c r="D20" s="36" t="s">
        <v>43</v>
      </c>
      <c r="E20" s="38" t="s">
        <v>423</v>
      </c>
      <c r="F20" s="38" t="s">
        <v>312</v>
      </c>
      <c r="G20" s="38" t="s">
        <v>313</v>
      </c>
      <c r="H20" s="36" t="s">
        <v>112</v>
      </c>
      <c r="I20" s="36" t="s">
        <v>68</v>
      </c>
      <c r="J20" s="38" t="s">
        <v>300</v>
      </c>
      <c r="K20" s="38" t="s">
        <v>281</v>
      </c>
      <c r="L20" s="38" t="s">
        <v>302</v>
      </c>
      <c r="M20" s="38" t="s">
        <v>311</v>
      </c>
      <c r="N20" s="38" t="s">
        <v>712</v>
      </c>
      <c r="O20" s="38" t="s">
        <v>304</v>
      </c>
      <c r="P20" s="64" t="s">
        <v>75</v>
      </c>
      <c r="Q20" s="36"/>
      <c r="R20" s="36"/>
      <c r="S20" s="36">
        <v>8</v>
      </c>
      <c r="T20" s="36">
        <v>22</v>
      </c>
      <c r="U20" s="36">
        <v>53</v>
      </c>
      <c r="V20" s="36" t="s">
        <v>49</v>
      </c>
      <c r="W20" s="36">
        <v>65</v>
      </c>
      <c r="X20" s="36">
        <v>54</v>
      </c>
      <c r="Y20" s="36">
        <v>54</v>
      </c>
      <c r="Z20" s="68">
        <f t="shared" si="1"/>
        <v>-8.3681388888888897</v>
      </c>
      <c r="AA20" s="68">
        <f t="shared" si="0"/>
        <v>-65.901499999999999</v>
      </c>
      <c r="AB20" s="36" t="s">
        <v>495</v>
      </c>
      <c r="AC20" s="36" t="s">
        <v>476</v>
      </c>
      <c r="AD20" s="25">
        <v>28</v>
      </c>
      <c r="AE20" s="38" t="s">
        <v>258</v>
      </c>
      <c r="AF20" s="65" t="s">
        <v>722</v>
      </c>
      <c r="AG20" s="65">
        <v>50</v>
      </c>
      <c r="AH20" s="72">
        <f>28000*50</f>
        <v>1400000</v>
      </c>
      <c r="AI20" s="36" t="s">
        <v>207</v>
      </c>
      <c r="AJ20" s="36" t="s">
        <v>262</v>
      </c>
      <c r="AK20" s="36" t="s">
        <v>58</v>
      </c>
      <c r="AL20" s="36" t="s">
        <v>102</v>
      </c>
      <c r="AM20" s="36" t="s">
        <v>709</v>
      </c>
      <c r="AN20" s="38" t="s">
        <v>105</v>
      </c>
      <c r="AO20" s="38" t="s">
        <v>104</v>
      </c>
      <c r="AP20" s="38" t="s">
        <v>721</v>
      </c>
      <c r="AQ20" s="36" t="s">
        <v>710</v>
      </c>
      <c r="AR20" s="36"/>
      <c r="AS20" s="38" t="s">
        <v>531</v>
      </c>
    </row>
    <row r="21" spans="1:45" s="66" customFormat="1" ht="15.95" customHeight="1" x14ac:dyDescent="0.25">
      <c r="A21" s="32">
        <v>17</v>
      </c>
      <c r="B21" s="48" t="s">
        <v>530</v>
      </c>
      <c r="C21" s="146" t="s">
        <v>778</v>
      </c>
      <c r="D21" s="25" t="s">
        <v>43</v>
      </c>
      <c r="E21" s="38" t="s">
        <v>423</v>
      </c>
      <c r="F21" s="25" t="s">
        <v>542</v>
      </c>
      <c r="G21" s="27" t="s">
        <v>538</v>
      </c>
      <c r="H21" s="27" t="s">
        <v>101</v>
      </c>
      <c r="I21" s="27" t="s">
        <v>68</v>
      </c>
      <c r="J21" s="25" t="s">
        <v>543</v>
      </c>
      <c r="K21" s="25" t="s">
        <v>396</v>
      </c>
      <c r="L21" s="29" t="s">
        <v>563</v>
      </c>
      <c r="M21" s="30" t="s">
        <v>564</v>
      </c>
      <c r="N21" s="38" t="s">
        <v>712</v>
      </c>
      <c r="O21" s="36" t="s">
        <v>423</v>
      </c>
      <c r="P21" s="64" t="s">
        <v>446</v>
      </c>
      <c r="Q21" s="25"/>
      <c r="R21" s="25"/>
      <c r="S21" s="25">
        <v>3</v>
      </c>
      <c r="T21" s="25">
        <v>8</v>
      </c>
      <c r="U21" s="25">
        <v>0</v>
      </c>
      <c r="V21" s="25" t="s">
        <v>49</v>
      </c>
      <c r="W21" s="25">
        <v>58</v>
      </c>
      <c r="X21" s="25">
        <v>26</v>
      </c>
      <c r="Y21" s="25">
        <v>0</v>
      </c>
      <c r="Z21" s="68">
        <f t="shared" si="1"/>
        <v>-3.1333333333333333</v>
      </c>
      <c r="AA21" s="68">
        <f t="shared" si="0"/>
        <v>-58.43333333333333</v>
      </c>
      <c r="AB21" s="36" t="s">
        <v>495</v>
      </c>
      <c r="AC21" s="74" t="s">
        <v>58</v>
      </c>
      <c r="AD21" s="74" t="s">
        <v>58</v>
      </c>
      <c r="AE21" s="74" t="s">
        <v>58</v>
      </c>
      <c r="AF21" s="75" t="s">
        <v>58</v>
      </c>
      <c r="AG21" s="75" t="s">
        <v>58</v>
      </c>
      <c r="AH21" s="72" t="s">
        <v>58</v>
      </c>
      <c r="AI21" s="36" t="s">
        <v>207</v>
      </c>
      <c r="AJ21" s="36" t="s">
        <v>262</v>
      </c>
      <c r="AK21" s="36" t="s">
        <v>58</v>
      </c>
      <c r="AL21" s="25" t="s">
        <v>102</v>
      </c>
      <c r="AM21" s="36" t="s">
        <v>709</v>
      </c>
      <c r="AN21" s="38" t="s">
        <v>105</v>
      </c>
      <c r="AO21" s="38" t="s">
        <v>104</v>
      </c>
      <c r="AP21" s="25" t="s">
        <v>506</v>
      </c>
      <c r="AQ21" s="36" t="s">
        <v>710</v>
      </c>
      <c r="AR21" s="25"/>
      <c r="AS21" s="38"/>
    </row>
    <row r="22" spans="1:45" s="66" customFormat="1" ht="15.95" customHeight="1" x14ac:dyDescent="0.25">
      <c r="A22" s="60">
        <v>1</v>
      </c>
      <c r="B22" s="67" t="s">
        <v>769</v>
      </c>
      <c r="C22" s="146" t="s">
        <v>778</v>
      </c>
      <c r="D22" s="36" t="s">
        <v>66</v>
      </c>
      <c r="E22" s="36" t="s">
        <v>55</v>
      </c>
      <c r="F22" s="38" t="s">
        <v>119</v>
      </c>
      <c r="G22" s="36" t="s">
        <v>285</v>
      </c>
      <c r="H22" s="38" t="s">
        <v>460</v>
      </c>
      <c r="I22" s="36" t="s">
        <v>141</v>
      </c>
      <c r="J22" s="38" t="s">
        <v>295</v>
      </c>
      <c r="K22" s="38" t="s">
        <v>281</v>
      </c>
      <c r="L22" s="38" t="s">
        <v>497</v>
      </c>
      <c r="M22" s="36" t="s">
        <v>496</v>
      </c>
      <c r="N22" s="36" t="s">
        <v>683</v>
      </c>
      <c r="O22" s="36" t="s">
        <v>55</v>
      </c>
      <c r="P22" s="64" t="s">
        <v>446</v>
      </c>
      <c r="Q22" s="78">
        <f>(S22+(T22/60)+(U22/3600))*(-1)</f>
        <v>-9.7561111111111103</v>
      </c>
      <c r="R22" s="78">
        <f>(W22+(X22/60)+(Y22/3600))*(-1)</f>
        <v>-66.605833333333322</v>
      </c>
      <c r="S22" s="36">
        <v>9</v>
      </c>
      <c r="T22" s="36">
        <v>45</v>
      </c>
      <c r="U22" s="36">
        <v>22</v>
      </c>
      <c r="V22" s="36" t="s">
        <v>49</v>
      </c>
      <c r="W22" s="36">
        <v>66</v>
      </c>
      <c r="X22" s="36">
        <v>36</v>
      </c>
      <c r="Y22" s="36">
        <v>21</v>
      </c>
      <c r="Z22" s="68">
        <f t="shared" si="1"/>
        <v>-9.7506111111111107</v>
      </c>
      <c r="AA22" s="68">
        <f t="shared" si="0"/>
        <v>-66.600583333333333</v>
      </c>
      <c r="AB22" s="36" t="s">
        <v>494</v>
      </c>
      <c r="AC22" s="36" t="s">
        <v>477</v>
      </c>
      <c r="AD22" s="79">
        <v>1.5</v>
      </c>
      <c r="AE22" s="38" t="s">
        <v>258</v>
      </c>
      <c r="AF22" s="65">
        <v>1.8</v>
      </c>
      <c r="AG22" s="80">
        <v>24</v>
      </c>
      <c r="AH22" s="71">
        <f>AD22*1000*AG22</f>
        <v>36000</v>
      </c>
      <c r="AI22" s="36" t="s">
        <v>207</v>
      </c>
      <c r="AJ22" s="36" t="s">
        <v>259</v>
      </c>
      <c r="AK22" s="36" t="s">
        <v>143</v>
      </c>
      <c r="AL22" s="25" t="s">
        <v>102</v>
      </c>
      <c r="AM22" s="36" t="s">
        <v>386</v>
      </c>
      <c r="AN22" s="38" t="s">
        <v>105</v>
      </c>
      <c r="AO22" s="38" t="s">
        <v>275</v>
      </c>
      <c r="AP22" s="36" t="s">
        <v>506</v>
      </c>
      <c r="AQ22" s="36" t="s">
        <v>514</v>
      </c>
      <c r="AR22" s="36"/>
      <c r="AS22" s="36" t="s">
        <v>532</v>
      </c>
    </row>
    <row r="23" spans="1:45" s="66" customFormat="1" ht="15.95" customHeight="1" x14ac:dyDescent="0.25">
      <c r="A23" s="60">
        <v>2</v>
      </c>
      <c r="B23" s="48" t="s">
        <v>176</v>
      </c>
      <c r="C23" s="146" t="s">
        <v>778</v>
      </c>
      <c r="D23" s="25" t="s">
        <v>66</v>
      </c>
      <c r="E23" s="36" t="s">
        <v>55</v>
      </c>
      <c r="F23" s="25" t="s">
        <v>177</v>
      </c>
      <c r="G23" s="25" t="s">
        <v>429</v>
      </c>
      <c r="H23" s="25" t="s">
        <v>183</v>
      </c>
      <c r="I23" s="25" t="s">
        <v>68</v>
      </c>
      <c r="J23" s="25" t="s">
        <v>74</v>
      </c>
      <c r="K23" s="25" t="s">
        <v>396</v>
      </c>
      <c r="L23" s="25" t="s">
        <v>430</v>
      </c>
      <c r="M23" s="25" t="s">
        <v>431</v>
      </c>
      <c r="N23" s="36" t="s">
        <v>683</v>
      </c>
      <c r="O23" s="36" t="s">
        <v>55</v>
      </c>
      <c r="P23" s="64" t="s">
        <v>446</v>
      </c>
      <c r="Q23" s="25">
        <v>-2.8389000000000002</v>
      </c>
      <c r="R23" s="25">
        <v>-58.209200000000003</v>
      </c>
      <c r="S23" s="25">
        <v>2</v>
      </c>
      <c r="T23" s="25">
        <v>50</v>
      </c>
      <c r="U23" s="25">
        <v>20</v>
      </c>
      <c r="V23" s="25" t="s">
        <v>49</v>
      </c>
      <c r="W23" s="25">
        <v>58</v>
      </c>
      <c r="X23" s="25">
        <v>12</v>
      </c>
      <c r="Y23" s="25">
        <v>33</v>
      </c>
      <c r="Z23" s="68">
        <f t="shared" si="1"/>
        <v>-2.8338888888888891</v>
      </c>
      <c r="AA23" s="68">
        <f t="shared" si="0"/>
        <v>-58.200916666666672</v>
      </c>
      <c r="AB23" s="36" t="s">
        <v>494</v>
      </c>
      <c r="AC23" s="25" t="s">
        <v>58</v>
      </c>
      <c r="AD23" s="25" t="s">
        <v>58</v>
      </c>
      <c r="AE23" s="25" t="s">
        <v>58</v>
      </c>
      <c r="AF23" s="65">
        <v>1.2</v>
      </c>
      <c r="AG23" s="80">
        <v>30</v>
      </c>
      <c r="AH23" s="71" t="s">
        <v>58</v>
      </c>
      <c r="AI23" s="36" t="s">
        <v>462</v>
      </c>
      <c r="AJ23" s="25" t="s">
        <v>259</v>
      </c>
      <c r="AK23" s="36" t="s">
        <v>58</v>
      </c>
      <c r="AL23" s="25" t="s">
        <v>102</v>
      </c>
      <c r="AM23" s="25" t="s">
        <v>58</v>
      </c>
      <c r="AN23" s="25" t="s">
        <v>417</v>
      </c>
      <c r="AO23" s="25" t="s">
        <v>432</v>
      </c>
      <c r="AP23" s="36" t="s">
        <v>506</v>
      </c>
      <c r="AQ23" s="36" t="s">
        <v>490</v>
      </c>
      <c r="AR23" s="36"/>
      <c r="AS23" s="36"/>
    </row>
    <row r="24" spans="1:45" s="66" customFormat="1" ht="15.95" customHeight="1" x14ac:dyDescent="0.25">
      <c r="A24" s="32">
        <v>3</v>
      </c>
      <c r="B24" s="61" t="s">
        <v>699</v>
      </c>
      <c r="C24" s="146" t="s">
        <v>778</v>
      </c>
      <c r="D24" s="33" t="s">
        <v>66</v>
      </c>
      <c r="E24" s="33" t="s">
        <v>55</v>
      </c>
      <c r="F24" s="33" t="s">
        <v>380</v>
      </c>
      <c r="G24" s="38" t="s">
        <v>381</v>
      </c>
      <c r="H24" s="36" t="s">
        <v>457</v>
      </c>
      <c r="I24" s="36" t="s">
        <v>145</v>
      </c>
      <c r="J24" s="36" t="s">
        <v>367</v>
      </c>
      <c r="K24" s="33" t="s">
        <v>52</v>
      </c>
      <c r="L24" s="33" t="s">
        <v>372</v>
      </c>
      <c r="M24" s="36" t="s">
        <v>701</v>
      </c>
      <c r="N24" s="36" t="s">
        <v>683</v>
      </c>
      <c r="O24" s="33" t="s">
        <v>702</v>
      </c>
      <c r="P24" s="64" t="s">
        <v>446</v>
      </c>
      <c r="Q24" s="33"/>
      <c r="R24" s="33"/>
      <c r="S24" s="36">
        <v>1</v>
      </c>
      <c r="T24" s="36">
        <v>24</v>
      </c>
      <c r="U24" s="36">
        <v>21</v>
      </c>
      <c r="V24" s="36" t="s">
        <v>49</v>
      </c>
      <c r="W24" s="36">
        <v>48</v>
      </c>
      <c r="X24" s="36">
        <v>26</v>
      </c>
      <c r="Y24" s="36">
        <v>1</v>
      </c>
      <c r="Z24" s="68">
        <f t="shared" si="1"/>
        <v>-1.4005833333333333</v>
      </c>
      <c r="AA24" s="68">
        <f t="shared" si="0"/>
        <v>-48.433361111111111</v>
      </c>
      <c r="AB24" s="36" t="s">
        <v>494</v>
      </c>
      <c r="AC24" s="33" t="s">
        <v>475</v>
      </c>
      <c r="AD24" s="81">
        <v>300</v>
      </c>
      <c r="AE24" s="33" t="s">
        <v>258</v>
      </c>
      <c r="AF24" s="70">
        <v>1.2</v>
      </c>
      <c r="AG24" s="40">
        <v>40</v>
      </c>
      <c r="AH24" s="71">
        <f>AD24*1000*AG24</f>
        <v>12000000</v>
      </c>
      <c r="AI24" s="33" t="s">
        <v>58</v>
      </c>
      <c r="AJ24" s="33" t="s">
        <v>58</v>
      </c>
      <c r="AK24" s="33" t="s">
        <v>58</v>
      </c>
      <c r="AL24" s="36" t="s">
        <v>92</v>
      </c>
      <c r="AM24" s="33" t="s">
        <v>58</v>
      </c>
      <c r="AN24" s="36" t="s">
        <v>153</v>
      </c>
      <c r="AO24" s="25" t="s">
        <v>185</v>
      </c>
      <c r="AP24" s="36" t="s">
        <v>506</v>
      </c>
      <c r="AQ24" s="33" t="s">
        <v>58</v>
      </c>
      <c r="AR24" s="33"/>
      <c r="AS24" s="33"/>
    </row>
    <row r="25" spans="1:45" s="66" customFormat="1" ht="15.95" customHeight="1" x14ac:dyDescent="0.25">
      <c r="A25" s="60">
        <v>4</v>
      </c>
      <c r="B25" s="48" t="s">
        <v>454</v>
      </c>
      <c r="C25" s="146" t="s">
        <v>778</v>
      </c>
      <c r="D25" s="25" t="s">
        <v>66</v>
      </c>
      <c r="E25" s="36" t="s">
        <v>55</v>
      </c>
      <c r="F25" s="25" t="s">
        <v>393</v>
      </c>
      <c r="G25" s="25" t="s">
        <v>394</v>
      </c>
      <c r="H25" s="25" t="s">
        <v>99</v>
      </c>
      <c r="I25" s="25" t="s">
        <v>68</v>
      </c>
      <c r="J25" s="25" t="s">
        <v>407</v>
      </c>
      <c r="K25" s="25" t="s">
        <v>396</v>
      </c>
      <c r="L25" s="25" t="s">
        <v>408</v>
      </c>
      <c r="M25" s="25" t="s">
        <v>409</v>
      </c>
      <c r="N25" s="36" t="s">
        <v>683</v>
      </c>
      <c r="O25" s="36" t="s">
        <v>55</v>
      </c>
      <c r="P25" s="64" t="s">
        <v>446</v>
      </c>
      <c r="Q25" s="25">
        <v>-5.4237000000000002</v>
      </c>
      <c r="R25" s="25">
        <v>-67.285899999999998</v>
      </c>
      <c r="S25" s="25">
        <v>5</v>
      </c>
      <c r="T25" s="25">
        <v>25</v>
      </c>
      <c r="U25" s="25">
        <v>25.2</v>
      </c>
      <c r="V25" s="25" t="s">
        <v>49</v>
      </c>
      <c r="W25" s="25">
        <v>67</v>
      </c>
      <c r="X25" s="25">
        <v>17</v>
      </c>
      <c r="Y25" s="25">
        <v>9.3000000000000007</v>
      </c>
      <c r="Z25" s="68">
        <f t="shared" si="1"/>
        <v>-5.4173666666666671</v>
      </c>
      <c r="AA25" s="68">
        <f t="shared" si="0"/>
        <v>-67.283591666666666</v>
      </c>
      <c r="AB25" s="36" t="s">
        <v>494</v>
      </c>
      <c r="AC25" s="25" t="s">
        <v>476</v>
      </c>
      <c r="AD25" s="25">
        <v>3</v>
      </c>
      <c r="AE25" s="38" t="s">
        <v>258</v>
      </c>
      <c r="AF25" s="65">
        <v>1.2</v>
      </c>
      <c r="AG25" s="80">
        <v>30</v>
      </c>
      <c r="AH25" s="71">
        <f>AD25*1000*AG25</f>
        <v>90000</v>
      </c>
      <c r="AI25" s="25" t="s">
        <v>261</v>
      </c>
      <c r="AJ25" s="25" t="s">
        <v>453</v>
      </c>
      <c r="AK25" s="25" t="s">
        <v>410</v>
      </c>
      <c r="AL25" s="25" t="s">
        <v>102</v>
      </c>
      <c r="AM25" s="25" t="s">
        <v>411</v>
      </c>
      <c r="AN25" s="25" t="s">
        <v>326</v>
      </c>
      <c r="AO25" s="25" t="s">
        <v>401</v>
      </c>
      <c r="AP25" s="36" t="s">
        <v>506</v>
      </c>
      <c r="AQ25" s="25" t="s">
        <v>402</v>
      </c>
      <c r="AR25" s="25"/>
      <c r="AS25" s="25"/>
    </row>
    <row r="26" spans="1:45" s="66" customFormat="1" ht="15.95" customHeight="1" x14ac:dyDescent="0.25">
      <c r="A26" s="60">
        <v>5</v>
      </c>
      <c r="B26" s="48" t="s">
        <v>454</v>
      </c>
      <c r="C26" s="146" t="s">
        <v>778</v>
      </c>
      <c r="D26" s="25" t="s">
        <v>66</v>
      </c>
      <c r="E26" s="36" t="s">
        <v>55</v>
      </c>
      <c r="F26" s="25" t="s">
        <v>412</v>
      </c>
      <c r="G26" s="25" t="s">
        <v>413</v>
      </c>
      <c r="H26" s="25" t="s">
        <v>99</v>
      </c>
      <c r="I26" s="25" t="s">
        <v>68</v>
      </c>
      <c r="J26" s="25" t="s">
        <v>74</v>
      </c>
      <c r="K26" s="25" t="s">
        <v>414</v>
      </c>
      <c r="L26" s="25" t="s">
        <v>408</v>
      </c>
      <c r="M26" s="25" t="s">
        <v>415</v>
      </c>
      <c r="N26" s="36" t="s">
        <v>683</v>
      </c>
      <c r="O26" s="25" t="s">
        <v>277</v>
      </c>
      <c r="P26" s="64" t="s">
        <v>446</v>
      </c>
      <c r="Q26" s="25">
        <v>-5.0891000000000002</v>
      </c>
      <c r="R26" s="25">
        <v>-67.204999999999998</v>
      </c>
      <c r="S26" s="25">
        <v>5</v>
      </c>
      <c r="T26" s="25">
        <v>5</v>
      </c>
      <c r="U26" s="25">
        <v>20.8</v>
      </c>
      <c r="V26" s="25" t="s">
        <v>49</v>
      </c>
      <c r="W26" s="25">
        <v>67</v>
      </c>
      <c r="X26" s="25">
        <v>12</v>
      </c>
      <c r="Y26" s="25">
        <v>18.100000000000001</v>
      </c>
      <c r="Z26" s="68">
        <f t="shared" si="1"/>
        <v>-5.083911111111111</v>
      </c>
      <c r="AA26" s="68">
        <f t="shared" si="0"/>
        <v>-67.200502777777785</v>
      </c>
      <c r="AB26" s="36" t="s">
        <v>494</v>
      </c>
      <c r="AC26" s="25" t="s">
        <v>475</v>
      </c>
      <c r="AD26" s="25">
        <v>30</v>
      </c>
      <c r="AE26" s="38" t="s">
        <v>258</v>
      </c>
      <c r="AF26" s="65">
        <v>1.2</v>
      </c>
      <c r="AG26" s="80">
        <v>30</v>
      </c>
      <c r="AH26" s="71">
        <f>AD26*1000*AG26</f>
        <v>900000</v>
      </c>
      <c r="AI26" s="25" t="s">
        <v>261</v>
      </c>
      <c r="AJ26" s="25" t="s">
        <v>453</v>
      </c>
      <c r="AK26" s="25" t="s">
        <v>416</v>
      </c>
      <c r="AL26" s="25" t="s">
        <v>102</v>
      </c>
      <c r="AM26" s="25" t="s">
        <v>74</v>
      </c>
      <c r="AN26" s="25" t="s">
        <v>417</v>
      </c>
      <c r="AO26" s="25" t="s">
        <v>401</v>
      </c>
      <c r="AP26" s="36" t="s">
        <v>506</v>
      </c>
      <c r="AQ26" s="25" t="s">
        <v>402</v>
      </c>
      <c r="AR26" s="25"/>
      <c r="AS26" s="25"/>
    </row>
    <row r="27" spans="1:45" s="66" customFormat="1" ht="15.95" customHeight="1" x14ac:dyDescent="0.25">
      <c r="A27" s="32">
        <v>6</v>
      </c>
      <c r="B27" s="67" t="s">
        <v>772</v>
      </c>
      <c r="C27" s="146" t="s">
        <v>778</v>
      </c>
      <c r="D27" s="36" t="s">
        <v>66</v>
      </c>
      <c r="E27" s="36" t="s">
        <v>55</v>
      </c>
      <c r="F27" s="36" t="s">
        <v>374</v>
      </c>
      <c r="G27" s="36" t="s">
        <v>375</v>
      </c>
      <c r="H27" s="36" t="s">
        <v>376</v>
      </c>
      <c r="I27" s="36" t="s">
        <v>145</v>
      </c>
      <c r="J27" s="36" t="s">
        <v>367</v>
      </c>
      <c r="K27" s="36" t="s">
        <v>171</v>
      </c>
      <c r="L27" s="36" t="s">
        <v>377</v>
      </c>
      <c r="M27" s="36" t="s">
        <v>378</v>
      </c>
      <c r="N27" s="36" t="s">
        <v>683</v>
      </c>
      <c r="O27" s="36" t="s">
        <v>55</v>
      </c>
      <c r="P27" s="64" t="s">
        <v>446</v>
      </c>
      <c r="Q27" s="36"/>
      <c r="R27" s="36"/>
      <c r="S27" s="36">
        <v>1</v>
      </c>
      <c r="T27" s="36">
        <v>19</v>
      </c>
      <c r="U27" s="36">
        <v>19</v>
      </c>
      <c r="V27" s="36" t="s">
        <v>49</v>
      </c>
      <c r="W27" s="36">
        <v>48</v>
      </c>
      <c r="X27" s="36">
        <v>14</v>
      </c>
      <c r="Y27" s="36">
        <v>44</v>
      </c>
      <c r="Z27" s="68">
        <f t="shared" si="1"/>
        <v>-1.3171944444444443</v>
      </c>
      <c r="AA27" s="68">
        <f t="shared" si="0"/>
        <v>-48.234555555555559</v>
      </c>
      <c r="AB27" s="36" t="s">
        <v>494</v>
      </c>
      <c r="AC27" s="36" t="s">
        <v>58</v>
      </c>
      <c r="AD27" s="36" t="s">
        <v>58</v>
      </c>
      <c r="AE27" s="36" t="s">
        <v>58</v>
      </c>
      <c r="AF27" s="70" t="s">
        <v>729</v>
      </c>
      <c r="AG27" s="70" t="s">
        <v>730</v>
      </c>
      <c r="AH27" s="71" t="s">
        <v>58</v>
      </c>
      <c r="AI27" s="36" t="s">
        <v>207</v>
      </c>
      <c r="AJ27" s="36" t="s">
        <v>461</v>
      </c>
      <c r="AK27" s="36" t="s">
        <v>192</v>
      </c>
      <c r="AL27" s="36" t="s">
        <v>92</v>
      </c>
      <c r="AM27" s="36" t="s">
        <v>58</v>
      </c>
      <c r="AN27" s="38" t="s">
        <v>105</v>
      </c>
      <c r="AO27" s="25" t="s">
        <v>185</v>
      </c>
      <c r="AP27" s="36" t="s">
        <v>506</v>
      </c>
      <c r="AQ27" s="36" t="s">
        <v>490</v>
      </c>
      <c r="AR27" s="36"/>
      <c r="AS27" s="36"/>
    </row>
    <row r="28" spans="1:45" s="66" customFormat="1" ht="15.95" customHeight="1" x14ac:dyDescent="0.25">
      <c r="A28" s="32">
        <v>7</v>
      </c>
      <c r="B28" s="67" t="s">
        <v>772</v>
      </c>
      <c r="C28" s="146" t="s">
        <v>778</v>
      </c>
      <c r="D28" s="36" t="s">
        <v>66</v>
      </c>
      <c r="E28" s="36" t="s">
        <v>55</v>
      </c>
      <c r="F28" s="36" t="s">
        <v>379</v>
      </c>
      <c r="G28" s="36" t="s">
        <v>196</v>
      </c>
      <c r="H28" s="36" t="s">
        <v>99</v>
      </c>
      <c r="I28" s="36" t="s">
        <v>68</v>
      </c>
      <c r="J28" s="36" t="s">
        <v>188</v>
      </c>
      <c r="K28" s="36" t="s">
        <v>171</v>
      </c>
      <c r="L28" s="36" t="s">
        <v>372</v>
      </c>
      <c r="M28" s="36" t="s">
        <v>373</v>
      </c>
      <c r="N28" s="36" t="s">
        <v>683</v>
      </c>
      <c r="O28" s="36" t="s">
        <v>55</v>
      </c>
      <c r="P28" s="64" t="s">
        <v>446</v>
      </c>
      <c r="Q28" s="36"/>
      <c r="R28" s="36"/>
      <c r="S28" s="36">
        <v>5</v>
      </c>
      <c r="T28" s="36">
        <v>33</v>
      </c>
      <c r="U28" s="36">
        <v>20</v>
      </c>
      <c r="V28" s="36" t="s">
        <v>49</v>
      </c>
      <c r="W28" s="36">
        <v>67</v>
      </c>
      <c r="X28" s="36">
        <v>44</v>
      </c>
      <c r="Y28" s="36">
        <v>23</v>
      </c>
      <c r="Z28" s="68">
        <f t="shared" si="1"/>
        <v>-5.5505555555555555</v>
      </c>
      <c r="AA28" s="68">
        <f t="shared" si="0"/>
        <v>-67.733972222222221</v>
      </c>
      <c r="AB28" s="36" t="s">
        <v>494</v>
      </c>
      <c r="AC28" s="36" t="s">
        <v>58</v>
      </c>
      <c r="AD28" s="36" t="s">
        <v>58</v>
      </c>
      <c r="AE28" s="36" t="s">
        <v>58</v>
      </c>
      <c r="AF28" s="70">
        <v>1.6</v>
      </c>
      <c r="AG28" s="80">
        <v>30</v>
      </c>
      <c r="AH28" s="71" t="s">
        <v>58</v>
      </c>
      <c r="AI28" s="36" t="s">
        <v>207</v>
      </c>
      <c r="AJ28" s="36" t="s">
        <v>461</v>
      </c>
      <c r="AK28" s="36" t="s">
        <v>197</v>
      </c>
      <c r="AL28" s="36" t="s">
        <v>92</v>
      </c>
      <c r="AM28" s="36" t="s">
        <v>58</v>
      </c>
      <c r="AN28" s="38" t="s">
        <v>105</v>
      </c>
      <c r="AO28" s="25" t="s">
        <v>185</v>
      </c>
      <c r="AP28" s="36" t="s">
        <v>506</v>
      </c>
      <c r="AQ28" s="36" t="s">
        <v>490</v>
      </c>
      <c r="AR28" s="36"/>
      <c r="AS28" s="36"/>
    </row>
    <row r="29" spans="1:45" s="66" customFormat="1" ht="15.95" customHeight="1" x14ac:dyDescent="0.25">
      <c r="A29" s="32">
        <v>8</v>
      </c>
      <c r="B29" s="67" t="s">
        <v>772</v>
      </c>
      <c r="C29" s="146" t="s">
        <v>778</v>
      </c>
      <c r="D29" s="36" t="s">
        <v>66</v>
      </c>
      <c r="E29" s="36" t="s">
        <v>55</v>
      </c>
      <c r="F29" s="36" t="s">
        <v>198</v>
      </c>
      <c r="G29" s="36" t="s">
        <v>199</v>
      </c>
      <c r="H29" s="36" t="s">
        <v>200</v>
      </c>
      <c r="I29" s="36" t="s">
        <v>145</v>
      </c>
      <c r="J29" s="36" t="s">
        <v>188</v>
      </c>
      <c r="K29" s="36" t="s">
        <v>171</v>
      </c>
      <c r="L29" s="36" t="s">
        <v>372</v>
      </c>
      <c r="M29" s="36" t="s">
        <v>373</v>
      </c>
      <c r="N29" s="36" t="s">
        <v>683</v>
      </c>
      <c r="O29" s="36" t="s">
        <v>55</v>
      </c>
      <c r="P29" s="64" t="s">
        <v>446</v>
      </c>
      <c r="Q29" s="36"/>
      <c r="R29" s="36"/>
      <c r="S29" s="36">
        <v>1</v>
      </c>
      <c r="T29" s="36">
        <v>43</v>
      </c>
      <c r="U29" s="36">
        <v>32</v>
      </c>
      <c r="V29" s="36" t="s">
        <v>49</v>
      </c>
      <c r="W29" s="36">
        <v>48</v>
      </c>
      <c r="X29" s="36">
        <v>52</v>
      </c>
      <c r="Y29" s="36">
        <v>38</v>
      </c>
      <c r="Z29" s="68">
        <f t="shared" si="1"/>
        <v>-1.7175555555555557</v>
      </c>
      <c r="AA29" s="68">
        <f t="shared" si="0"/>
        <v>-48.86772222222222</v>
      </c>
      <c r="AB29" s="36" t="s">
        <v>494</v>
      </c>
      <c r="AC29" s="36" t="s">
        <v>58</v>
      </c>
      <c r="AD29" s="36" t="s">
        <v>58</v>
      </c>
      <c r="AE29" s="36" t="s">
        <v>58</v>
      </c>
      <c r="AF29" s="70">
        <v>1.6</v>
      </c>
      <c r="AG29" s="80">
        <v>30</v>
      </c>
      <c r="AH29" s="71" t="s">
        <v>58</v>
      </c>
      <c r="AI29" s="36" t="s">
        <v>207</v>
      </c>
      <c r="AJ29" s="36" t="s">
        <v>461</v>
      </c>
      <c r="AK29" s="36" t="s">
        <v>58</v>
      </c>
      <c r="AL29" s="36" t="s">
        <v>92</v>
      </c>
      <c r="AM29" s="36" t="s">
        <v>58</v>
      </c>
      <c r="AN29" s="38" t="s">
        <v>105</v>
      </c>
      <c r="AO29" s="25" t="s">
        <v>185</v>
      </c>
      <c r="AP29" s="36" t="s">
        <v>506</v>
      </c>
      <c r="AQ29" s="36" t="s">
        <v>490</v>
      </c>
      <c r="AR29" s="36"/>
      <c r="AS29" s="36"/>
    </row>
    <row r="30" spans="1:45" s="66" customFormat="1" ht="15.95" customHeight="1" x14ac:dyDescent="0.25">
      <c r="A30" s="60">
        <v>9</v>
      </c>
      <c r="B30" s="67" t="s">
        <v>771</v>
      </c>
      <c r="C30" s="146" t="s">
        <v>778</v>
      </c>
      <c r="D30" s="36" t="s">
        <v>66</v>
      </c>
      <c r="E30" s="36" t="s">
        <v>55</v>
      </c>
      <c r="F30" s="36" t="s">
        <v>168</v>
      </c>
      <c r="G30" s="36" t="s">
        <v>169</v>
      </c>
      <c r="H30" s="36" t="s">
        <v>170</v>
      </c>
      <c r="I30" s="36" t="s">
        <v>145</v>
      </c>
      <c r="J30" s="36" t="s">
        <v>367</v>
      </c>
      <c r="K30" s="36" t="s">
        <v>171</v>
      </c>
      <c r="L30" s="36" t="s">
        <v>355</v>
      </c>
      <c r="M30" s="36" t="s">
        <v>362</v>
      </c>
      <c r="N30" s="36" t="s">
        <v>683</v>
      </c>
      <c r="O30" s="36" t="s">
        <v>55</v>
      </c>
      <c r="P30" s="64" t="s">
        <v>446</v>
      </c>
      <c r="Q30" s="78">
        <f>(S30+(T30/60)+(U30/3600))*(-1)</f>
        <v>-1.3747222222222222</v>
      </c>
      <c r="R30" s="78">
        <f>(W30+(X30/60)+(Y30/3600))*(-1)</f>
        <v>-48.394444444444446</v>
      </c>
      <c r="S30" s="36">
        <v>1</v>
      </c>
      <c r="T30" s="36">
        <v>22</v>
      </c>
      <c r="U30" s="36">
        <v>29</v>
      </c>
      <c r="V30" s="36" t="s">
        <v>49</v>
      </c>
      <c r="W30" s="36">
        <v>48</v>
      </c>
      <c r="X30" s="36">
        <v>23</v>
      </c>
      <c r="Y30" s="36">
        <v>40</v>
      </c>
      <c r="Z30" s="68">
        <v>-1.3747222222222222</v>
      </c>
      <c r="AA30" s="68">
        <v>-48.394444444444446</v>
      </c>
      <c r="AB30" s="36" t="s">
        <v>494</v>
      </c>
      <c r="AC30" s="36" t="s">
        <v>475</v>
      </c>
      <c r="AD30" s="25">
        <v>10</v>
      </c>
      <c r="AE30" s="38" t="s">
        <v>258</v>
      </c>
      <c r="AF30" s="65">
        <v>1</v>
      </c>
      <c r="AG30" s="65">
        <v>30</v>
      </c>
      <c r="AH30" s="71">
        <f>AD30*1000*AG30</f>
        <v>300000</v>
      </c>
      <c r="AI30" s="36" t="s">
        <v>207</v>
      </c>
      <c r="AJ30" s="36" t="s">
        <v>273</v>
      </c>
      <c r="AK30" s="82" t="s">
        <v>58</v>
      </c>
      <c r="AL30" s="36" t="s">
        <v>102</v>
      </c>
      <c r="AM30" s="36" t="s">
        <v>58</v>
      </c>
      <c r="AN30" s="38" t="s">
        <v>105</v>
      </c>
      <c r="AO30" s="36" t="s">
        <v>360</v>
      </c>
      <c r="AP30" s="36" t="s">
        <v>506</v>
      </c>
      <c r="AQ30" s="36" t="s">
        <v>361</v>
      </c>
      <c r="AR30" s="36"/>
      <c r="AS30" s="38" t="s">
        <v>725</v>
      </c>
    </row>
    <row r="31" spans="1:45" s="66" customFormat="1" ht="15.95" customHeight="1" x14ac:dyDescent="0.25">
      <c r="A31" s="60">
        <v>10</v>
      </c>
      <c r="B31" s="67" t="s">
        <v>770</v>
      </c>
      <c r="C31" s="146" t="s">
        <v>778</v>
      </c>
      <c r="D31" s="36" t="s">
        <v>66</v>
      </c>
      <c r="E31" s="36" t="s">
        <v>55</v>
      </c>
      <c r="F31" s="38" t="s">
        <v>331</v>
      </c>
      <c r="G31" s="38" t="s">
        <v>332</v>
      </c>
      <c r="H31" s="36" t="s">
        <v>112</v>
      </c>
      <c r="I31" s="36" t="s">
        <v>68</v>
      </c>
      <c r="J31" s="36" t="s">
        <v>511</v>
      </c>
      <c r="K31" s="38" t="s">
        <v>301</v>
      </c>
      <c r="L31" s="38" t="s">
        <v>318</v>
      </c>
      <c r="M31" s="38" t="s">
        <v>325</v>
      </c>
      <c r="N31" s="36" t="s">
        <v>683</v>
      </c>
      <c r="O31" s="36" t="s">
        <v>55</v>
      </c>
      <c r="P31" s="64" t="s">
        <v>446</v>
      </c>
      <c r="Q31" s="78">
        <f>(S31+(T31/60)+(U31/3600))*(-1)</f>
        <v>-7.2588888888888885</v>
      </c>
      <c r="R31" s="78">
        <f>(W31+(X31/60)+(Y31/3600))*(-1)</f>
        <v>-64.797777777777782</v>
      </c>
      <c r="S31" s="36">
        <v>7</v>
      </c>
      <c r="T31" s="36">
        <v>15</v>
      </c>
      <c r="U31" s="36">
        <v>32</v>
      </c>
      <c r="V31" s="36" t="s">
        <v>49</v>
      </c>
      <c r="W31" s="36">
        <v>64</v>
      </c>
      <c r="X31" s="36">
        <v>47</v>
      </c>
      <c r="Y31" s="36">
        <v>52</v>
      </c>
      <c r="Z31" s="68">
        <f>(S31+T31/60+U31/36000)*(-1)</f>
        <v>-7.2508888888888885</v>
      </c>
      <c r="AA31" s="68">
        <f>(W31+X31/60+Y31/36000)*(-1)</f>
        <v>-64.784777777777776</v>
      </c>
      <c r="AB31" s="36" t="s">
        <v>494</v>
      </c>
      <c r="AC31" s="36" t="s">
        <v>476</v>
      </c>
      <c r="AD31" s="25">
        <v>8</v>
      </c>
      <c r="AE31" s="38" t="s">
        <v>258</v>
      </c>
      <c r="AF31" s="65">
        <v>7.5</v>
      </c>
      <c r="AG31" s="80" t="s">
        <v>731</v>
      </c>
      <c r="AH31" s="71">
        <f t="shared" ref="AH31:AH37" si="2">AD31*1000*25</f>
        <v>200000</v>
      </c>
      <c r="AI31" s="36" t="s">
        <v>462</v>
      </c>
      <c r="AJ31" s="36" t="s">
        <v>453</v>
      </c>
      <c r="AK31" s="82" t="s">
        <v>58</v>
      </c>
      <c r="AL31" s="36" t="s">
        <v>102</v>
      </c>
      <c r="AM31" s="36" t="s">
        <v>527</v>
      </c>
      <c r="AN31" s="36" t="s">
        <v>330</v>
      </c>
      <c r="AO31" s="38" t="s">
        <v>275</v>
      </c>
      <c r="AP31" s="36" t="s">
        <v>506</v>
      </c>
      <c r="AQ31" s="36" t="s">
        <v>490</v>
      </c>
      <c r="AR31" s="36"/>
      <c r="AS31" s="36"/>
    </row>
    <row r="32" spans="1:45" s="66" customFormat="1" ht="15.95" customHeight="1" x14ac:dyDescent="0.25">
      <c r="A32" s="60">
        <v>11</v>
      </c>
      <c r="B32" s="67" t="s">
        <v>770</v>
      </c>
      <c r="C32" s="146" t="s">
        <v>778</v>
      </c>
      <c r="D32" s="36" t="s">
        <v>66</v>
      </c>
      <c r="E32" s="36" t="s">
        <v>55</v>
      </c>
      <c r="F32" s="38" t="s">
        <v>327</v>
      </c>
      <c r="G32" s="38" t="s">
        <v>328</v>
      </c>
      <c r="H32" s="36" t="s">
        <v>107</v>
      </c>
      <c r="I32" s="36" t="s">
        <v>68</v>
      </c>
      <c r="J32" s="38" t="s">
        <v>329</v>
      </c>
      <c r="K32" s="38" t="s">
        <v>301</v>
      </c>
      <c r="L32" s="38" t="s">
        <v>318</v>
      </c>
      <c r="M32" s="38" t="s">
        <v>325</v>
      </c>
      <c r="N32" s="36" t="s">
        <v>683</v>
      </c>
      <c r="O32" s="36" t="s">
        <v>55</v>
      </c>
      <c r="P32" s="64" t="s">
        <v>446</v>
      </c>
      <c r="Q32" s="78">
        <f>(S32+(T32/60)+(U32/3600))*(-1)</f>
        <v>-7.2508333333333335</v>
      </c>
      <c r="R32" s="78">
        <f>(W32+(X32/60)+(Y32/3600))*(-1)</f>
        <v>-64.790833333333325</v>
      </c>
      <c r="S32" s="36">
        <v>7</v>
      </c>
      <c r="T32" s="36">
        <v>15</v>
      </c>
      <c r="U32" s="36">
        <v>3</v>
      </c>
      <c r="V32" s="36" t="s">
        <v>49</v>
      </c>
      <c r="W32" s="36">
        <v>64</v>
      </c>
      <c r="X32" s="36">
        <v>47</v>
      </c>
      <c r="Y32" s="36">
        <v>27</v>
      </c>
      <c r="Z32" s="68">
        <f>(S32+T32/60+U32/36000)*(-1)</f>
        <v>-7.2500833333333334</v>
      </c>
      <c r="AA32" s="68">
        <f>(W32+X32/60+Y32/36000)*(-1)</f>
        <v>-64.784083333333328</v>
      </c>
      <c r="AB32" s="36" t="s">
        <v>494</v>
      </c>
      <c r="AC32" s="36" t="s">
        <v>477</v>
      </c>
      <c r="AD32" s="25">
        <v>3.8</v>
      </c>
      <c r="AE32" s="38" t="s">
        <v>258</v>
      </c>
      <c r="AF32" s="65">
        <v>7.5</v>
      </c>
      <c r="AG32" s="80" t="s">
        <v>731</v>
      </c>
      <c r="AH32" s="71">
        <f t="shared" si="2"/>
        <v>95000</v>
      </c>
      <c r="AI32" s="36" t="s">
        <v>462</v>
      </c>
      <c r="AJ32" s="36" t="s">
        <v>453</v>
      </c>
      <c r="AK32" s="82" t="s">
        <v>58</v>
      </c>
      <c r="AL32" s="36" t="s">
        <v>102</v>
      </c>
      <c r="AM32" s="36" t="s">
        <v>527</v>
      </c>
      <c r="AN32" s="36" t="s">
        <v>330</v>
      </c>
      <c r="AO32" s="38" t="s">
        <v>275</v>
      </c>
      <c r="AP32" s="36" t="s">
        <v>506</v>
      </c>
      <c r="AQ32" s="36" t="s">
        <v>490</v>
      </c>
      <c r="AR32" s="36"/>
      <c r="AS32" s="36"/>
    </row>
    <row r="33" spans="1:46" s="66" customFormat="1" ht="15.95" customHeight="1" x14ac:dyDescent="0.25">
      <c r="A33" s="60">
        <v>12</v>
      </c>
      <c r="B33" s="67" t="s">
        <v>770</v>
      </c>
      <c r="C33" s="146" t="s">
        <v>778</v>
      </c>
      <c r="D33" s="36" t="s">
        <v>66</v>
      </c>
      <c r="E33" s="36" t="s">
        <v>55</v>
      </c>
      <c r="F33" s="38" t="s">
        <v>314</v>
      </c>
      <c r="G33" s="38" t="s">
        <v>315</v>
      </c>
      <c r="H33" s="36" t="s">
        <v>99</v>
      </c>
      <c r="I33" s="36" t="s">
        <v>68</v>
      </c>
      <c r="J33" s="38" t="s">
        <v>316</v>
      </c>
      <c r="K33" s="38" t="s">
        <v>317</v>
      </c>
      <c r="L33" s="38" t="s">
        <v>318</v>
      </c>
      <c r="M33" s="38" t="s">
        <v>319</v>
      </c>
      <c r="N33" s="36" t="s">
        <v>683</v>
      </c>
      <c r="O33" s="36" t="s">
        <v>55</v>
      </c>
      <c r="P33" s="64" t="s">
        <v>446</v>
      </c>
      <c r="Q33" s="78">
        <v>-5.7119999999999997</v>
      </c>
      <c r="R33" s="78">
        <v>-67.673000000000002</v>
      </c>
      <c r="S33" s="36"/>
      <c r="T33" s="36"/>
      <c r="U33" s="36"/>
      <c r="V33" s="36"/>
      <c r="W33" s="36"/>
      <c r="X33" s="36"/>
      <c r="Y33" s="36"/>
      <c r="Z33" s="83">
        <v>-5.7119999999999997</v>
      </c>
      <c r="AA33" s="83">
        <v>-67.673000000000002</v>
      </c>
      <c r="AB33" s="36" t="s">
        <v>494</v>
      </c>
      <c r="AC33" s="36" t="s">
        <v>477</v>
      </c>
      <c r="AD33" s="25">
        <v>1.5</v>
      </c>
      <c r="AE33" s="38" t="s">
        <v>258</v>
      </c>
      <c r="AF33" s="65">
        <v>7.5</v>
      </c>
      <c r="AG33" s="80" t="s">
        <v>731</v>
      </c>
      <c r="AH33" s="71">
        <f t="shared" si="2"/>
        <v>37500</v>
      </c>
      <c r="AI33" s="36" t="s">
        <v>462</v>
      </c>
      <c r="AJ33" s="36" t="s">
        <v>453</v>
      </c>
      <c r="AK33" s="82" t="s">
        <v>58</v>
      </c>
      <c r="AL33" s="36" t="s">
        <v>102</v>
      </c>
      <c r="AM33" s="36" t="s">
        <v>527</v>
      </c>
      <c r="AN33" s="36" t="s">
        <v>144</v>
      </c>
      <c r="AO33" s="38" t="s">
        <v>275</v>
      </c>
      <c r="AP33" s="36" t="s">
        <v>506</v>
      </c>
      <c r="AQ33" s="36" t="s">
        <v>514</v>
      </c>
      <c r="AR33" s="36"/>
      <c r="AS33" s="36"/>
    </row>
    <row r="34" spans="1:46" s="66" customFormat="1" ht="15.95" customHeight="1" x14ac:dyDescent="0.25">
      <c r="A34" s="60">
        <v>13</v>
      </c>
      <c r="B34" s="67" t="s">
        <v>770</v>
      </c>
      <c r="C34" s="146" t="s">
        <v>778</v>
      </c>
      <c r="D34" s="36" t="s">
        <v>66</v>
      </c>
      <c r="E34" s="36" t="s">
        <v>55</v>
      </c>
      <c r="F34" s="38" t="s">
        <v>320</v>
      </c>
      <c r="G34" s="38" t="s">
        <v>321</v>
      </c>
      <c r="H34" s="36" t="s">
        <v>99</v>
      </c>
      <c r="I34" s="36" t="s">
        <v>68</v>
      </c>
      <c r="J34" s="38" t="s">
        <v>322</v>
      </c>
      <c r="K34" s="38" t="s">
        <v>317</v>
      </c>
      <c r="L34" s="38" t="s">
        <v>318</v>
      </c>
      <c r="M34" s="38" t="s">
        <v>319</v>
      </c>
      <c r="N34" s="36" t="s">
        <v>683</v>
      </c>
      <c r="O34" s="36" t="s">
        <v>55</v>
      </c>
      <c r="P34" s="64" t="s">
        <v>446</v>
      </c>
      <c r="Q34" s="78">
        <f>(S34+(T34/60)+(U34/3600))*(-1)</f>
        <v>-5.0891666666666664</v>
      </c>
      <c r="R34" s="78">
        <f>(W34+(X34/60)+(Y34/3600))*(-1)</f>
        <v>-67.205833333333331</v>
      </c>
      <c r="S34" s="36">
        <v>5</v>
      </c>
      <c r="T34" s="36">
        <v>5</v>
      </c>
      <c r="U34" s="36">
        <v>21</v>
      </c>
      <c r="V34" s="36" t="s">
        <v>49</v>
      </c>
      <c r="W34" s="36">
        <v>67</v>
      </c>
      <c r="X34" s="36">
        <v>12</v>
      </c>
      <c r="Y34" s="36">
        <v>21</v>
      </c>
      <c r="Z34" s="68">
        <f>(S34+T34/60+U34/36000)*(-1)</f>
        <v>-5.0839166666666662</v>
      </c>
      <c r="AA34" s="68">
        <f>(W34+X34/60+Y34/36000)*(-1)</f>
        <v>-67.200583333333341</v>
      </c>
      <c r="AB34" s="36" t="s">
        <v>494</v>
      </c>
      <c r="AC34" s="36" t="s">
        <v>475</v>
      </c>
      <c r="AD34" s="25">
        <v>14.5</v>
      </c>
      <c r="AE34" s="38" t="s">
        <v>258</v>
      </c>
      <c r="AF34" s="65">
        <v>7.5</v>
      </c>
      <c r="AG34" s="80" t="s">
        <v>731</v>
      </c>
      <c r="AH34" s="71">
        <f t="shared" si="2"/>
        <v>362500</v>
      </c>
      <c r="AI34" s="36" t="s">
        <v>462</v>
      </c>
      <c r="AJ34" s="36" t="s">
        <v>453</v>
      </c>
      <c r="AK34" s="82" t="s">
        <v>58</v>
      </c>
      <c r="AL34" s="36" t="s">
        <v>102</v>
      </c>
      <c r="AM34" s="36" t="s">
        <v>527</v>
      </c>
      <c r="AN34" s="36" t="s">
        <v>144</v>
      </c>
      <c r="AO34" s="38" t="s">
        <v>275</v>
      </c>
      <c r="AP34" s="36" t="s">
        <v>506</v>
      </c>
      <c r="AQ34" s="36" t="s">
        <v>514</v>
      </c>
      <c r="AR34" s="36"/>
      <c r="AS34" s="36"/>
    </row>
    <row r="35" spans="1:46" s="66" customFormat="1" ht="15.95" customHeight="1" x14ac:dyDescent="0.25">
      <c r="A35" s="60">
        <v>14</v>
      </c>
      <c r="B35" s="67" t="s">
        <v>770</v>
      </c>
      <c r="C35" s="146" t="s">
        <v>778</v>
      </c>
      <c r="D35" s="36" t="s">
        <v>66</v>
      </c>
      <c r="E35" s="36" t="s">
        <v>55</v>
      </c>
      <c r="F35" s="38" t="s">
        <v>323</v>
      </c>
      <c r="G35" s="27" t="s">
        <v>513</v>
      </c>
      <c r="H35" s="36" t="s">
        <v>100</v>
      </c>
      <c r="I35" s="36" t="s">
        <v>68</v>
      </c>
      <c r="J35" s="38" t="s">
        <v>324</v>
      </c>
      <c r="K35" s="38" t="s">
        <v>301</v>
      </c>
      <c r="L35" s="38" t="s">
        <v>318</v>
      </c>
      <c r="M35" s="38" t="s">
        <v>325</v>
      </c>
      <c r="N35" s="36" t="s">
        <v>683</v>
      </c>
      <c r="O35" s="36" t="s">
        <v>55</v>
      </c>
      <c r="P35" s="64" t="s">
        <v>446</v>
      </c>
      <c r="Q35" s="78">
        <f>(S35+(T35/60)+(U35/3600))*(-1)</f>
        <v>-3.4747222222222223</v>
      </c>
      <c r="R35" s="78">
        <f>(W35+(X35/60)+(Y35/3600))*(-1)</f>
        <v>-66.061666666666667</v>
      </c>
      <c r="S35" s="36">
        <v>3</v>
      </c>
      <c r="T35" s="36">
        <v>28</v>
      </c>
      <c r="U35" s="36">
        <v>29</v>
      </c>
      <c r="V35" s="36" t="s">
        <v>49</v>
      </c>
      <c r="W35" s="36">
        <v>66</v>
      </c>
      <c r="X35" s="36">
        <v>3</v>
      </c>
      <c r="Y35" s="36">
        <v>42</v>
      </c>
      <c r="Z35" s="68">
        <f>(S35+T35/60+U35/36000)*(-1)</f>
        <v>-3.4674722222222223</v>
      </c>
      <c r="AA35" s="68">
        <f>(W35+X35/60+Y35/36000)*(-1)</f>
        <v>-66.05116666666666</v>
      </c>
      <c r="AB35" s="36" t="s">
        <v>494</v>
      </c>
      <c r="AC35" s="36" t="s">
        <v>477</v>
      </c>
      <c r="AD35" s="25">
        <v>2</v>
      </c>
      <c r="AE35" s="38" t="s">
        <v>258</v>
      </c>
      <c r="AF35" s="65">
        <v>7.5</v>
      </c>
      <c r="AG35" s="80" t="s">
        <v>731</v>
      </c>
      <c r="AH35" s="71">
        <f t="shared" si="2"/>
        <v>50000</v>
      </c>
      <c r="AI35" s="36" t="s">
        <v>462</v>
      </c>
      <c r="AJ35" s="36" t="s">
        <v>453</v>
      </c>
      <c r="AK35" s="82" t="s">
        <v>58</v>
      </c>
      <c r="AL35" s="36" t="s">
        <v>102</v>
      </c>
      <c r="AM35" s="36" t="s">
        <v>527</v>
      </c>
      <c r="AN35" s="38" t="s">
        <v>326</v>
      </c>
      <c r="AO35" s="38" t="s">
        <v>275</v>
      </c>
      <c r="AP35" s="36" t="s">
        <v>506</v>
      </c>
      <c r="AQ35" s="36" t="s">
        <v>490</v>
      </c>
      <c r="AR35" s="36"/>
      <c r="AS35" s="36"/>
    </row>
    <row r="36" spans="1:46" s="66" customFormat="1" ht="15.95" customHeight="1" x14ac:dyDescent="0.25">
      <c r="A36" s="60">
        <v>15</v>
      </c>
      <c r="B36" s="67" t="s">
        <v>770</v>
      </c>
      <c r="C36" s="146" t="s">
        <v>778</v>
      </c>
      <c r="D36" s="36" t="s">
        <v>66</v>
      </c>
      <c r="E36" s="36" t="s">
        <v>55</v>
      </c>
      <c r="F36" s="38" t="s">
        <v>333</v>
      </c>
      <c r="G36" s="36" t="s">
        <v>334</v>
      </c>
      <c r="H36" s="36" t="s">
        <v>115</v>
      </c>
      <c r="I36" s="36" t="s">
        <v>68</v>
      </c>
      <c r="J36" s="36" t="s">
        <v>511</v>
      </c>
      <c r="K36" s="38" t="s">
        <v>301</v>
      </c>
      <c r="L36" s="38" t="s">
        <v>318</v>
      </c>
      <c r="M36" s="38" t="s">
        <v>325</v>
      </c>
      <c r="N36" s="36" t="s">
        <v>683</v>
      </c>
      <c r="O36" s="36" t="s">
        <v>55</v>
      </c>
      <c r="P36" s="64" t="s">
        <v>446</v>
      </c>
      <c r="Q36" s="78">
        <f>(S36+(T36/60)+(U36/3600))*(-1)</f>
        <v>-3.4280555555555554</v>
      </c>
      <c r="R36" s="78">
        <f>(W36+(X36/60)+(Y36/3600))*(-1)</f>
        <v>-60.459444444444451</v>
      </c>
      <c r="S36" s="36">
        <v>3</v>
      </c>
      <c r="T36" s="36">
        <v>25</v>
      </c>
      <c r="U36" s="36">
        <v>41</v>
      </c>
      <c r="V36" s="36" t="s">
        <v>49</v>
      </c>
      <c r="W36" s="36">
        <v>60</v>
      </c>
      <c r="X36" s="36">
        <v>27</v>
      </c>
      <c r="Y36" s="36">
        <v>34</v>
      </c>
      <c r="Z36" s="68">
        <f>(S36+T36/60+U36/36000)*(-1)</f>
        <v>-3.4178055555555553</v>
      </c>
      <c r="AA36" s="68">
        <f>(W36+X36/60+Y36/36000)*(-1)</f>
        <v>-60.450944444444445</v>
      </c>
      <c r="AB36" s="36" t="s">
        <v>494</v>
      </c>
      <c r="AC36" s="36" t="s">
        <v>477</v>
      </c>
      <c r="AD36" s="25">
        <v>4</v>
      </c>
      <c r="AE36" s="38" t="s">
        <v>258</v>
      </c>
      <c r="AF36" s="65">
        <v>7.5</v>
      </c>
      <c r="AG36" s="80" t="s">
        <v>731</v>
      </c>
      <c r="AH36" s="71">
        <f t="shared" si="2"/>
        <v>100000</v>
      </c>
      <c r="AI36" s="36" t="s">
        <v>462</v>
      </c>
      <c r="AJ36" s="36" t="s">
        <v>453</v>
      </c>
      <c r="AK36" s="82" t="s">
        <v>58</v>
      </c>
      <c r="AL36" s="36" t="s">
        <v>102</v>
      </c>
      <c r="AM36" s="36" t="s">
        <v>527</v>
      </c>
      <c r="AN36" s="36" t="s">
        <v>330</v>
      </c>
      <c r="AO36" s="38" t="s">
        <v>275</v>
      </c>
      <c r="AP36" s="36" t="s">
        <v>506</v>
      </c>
      <c r="AQ36" s="36" t="s">
        <v>490</v>
      </c>
      <c r="AR36" s="36"/>
      <c r="AS36" s="36"/>
    </row>
    <row r="37" spans="1:46" s="66" customFormat="1" ht="15.95" customHeight="1" x14ac:dyDescent="0.25">
      <c r="A37" s="60">
        <v>16</v>
      </c>
      <c r="B37" s="67" t="s">
        <v>770</v>
      </c>
      <c r="C37" s="146" t="s">
        <v>778</v>
      </c>
      <c r="D37" s="36" t="s">
        <v>66</v>
      </c>
      <c r="E37" s="36" t="s">
        <v>55</v>
      </c>
      <c r="F37" s="36" t="s">
        <v>335</v>
      </c>
      <c r="G37" s="38" t="s">
        <v>336</v>
      </c>
      <c r="H37" s="36" t="s">
        <v>183</v>
      </c>
      <c r="I37" s="36" t="s">
        <v>68</v>
      </c>
      <c r="J37" s="36" t="s">
        <v>510</v>
      </c>
      <c r="K37" s="38" t="s">
        <v>301</v>
      </c>
      <c r="L37" s="38" t="s">
        <v>318</v>
      </c>
      <c r="M37" s="38" t="s">
        <v>325</v>
      </c>
      <c r="N37" s="36" t="s">
        <v>683</v>
      </c>
      <c r="O37" s="36" t="s">
        <v>55</v>
      </c>
      <c r="P37" s="64" t="s">
        <v>446</v>
      </c>
      <c r="Q37" s="78">
        <f>(S37+(T37/60)+(U37/3600))*(-1)</f>
        <v>-2.838888888888889</v>
      </c>
      <c r="R37" s="78">
        <f>(W37+(X37/60)+(Y37/3600))*(-1)</f>
        <v>-58.209166666666668</v>
      </c>
      <c r="S37" s="36">
        <v>2</v>
      </c>
      <c r="T37" s="36">
        <v>50</v>
      </c>
      <c r="U37" s="36">
        <v>20</v>
      </c>
      <c r="V37" s="36" t="s">
        <v>49</v>
      </c>
      <c r="W37" s="36">
        <v>58</v>
      </c>
      <c r="X37" s="36">
        <v>12</v>
      </c>
      <c r="Y37" s="36">
        <v>33</v>
      </c>
      <c r="Z37" s="68">
        <f>(S37+T37/60+U37/36000)*(-1)</f>
        <v>-2.8338888888888891</v>
      </c>
      <c r="AA37" s="68">
        <f>(W37+X37/60+Y37/36000)*(-1)</f>
        <v>-58.200916666666672</v>
      </c>
      <c r="AB37" s="36" t="s">
        <v>494</v>
      </c>
      <c r="AC37" s="36" t="s">
        <v>477</v>
      </c>
      <c r="AD37" s="25">
        <v>1</v>
      </c>
      <c r="AE37" s="38" t="s">
        <v>258</v>
      </c>
      <c r="AF37" s="65">
        <v>7.5</v>
      </c>
      <c r="AG37" s="80" t="s">
        <v>731</v>
      </c>
      <c r="AH37" s="71">
        <f t="shared" si="2"/>
        <v>25000</v>
      </c>
      <c r="AI37" s="36" t="s">
        <v>462</v>
      </c>
      <c r="AJ37" s="36" t="s">
        <v>453</v>
      </c>
      <c r="AK37" s="82" t="s">
        <v>58</v>
      </c>
      <c r="AL37" s="36" t="s">
        <v>102</v>
      </c>
      <c r="AM37" s="36" t="s">
        <v>527</v>
      </c>
      <c r="AN37" s="36" t="s">
        <v>330</v>
      </c>
      <c r="AO37" s="38" t="s">
        <v>275</v>
      </c>
      <c r="AP37" s="36" t="s">
        <v>506</v>
      </c>
      <c r="AQ37" s="36" t="s">
        <v>490</v>
      </c>
      <c r="AR37" s="36"/>
      <c r="AS37" s="36"/>
    </row>
    <row r="38" spans="1:46" s="66" customFormat="1" ht="15.95" customHeight="1" x14ac:dyDescent="0.25">
      <c r="A38" s="84">
        <v>17</v>
      </c>
      <c r="B38" s="48" t="s">
        <v>238</v>
      </c>
      <c r="C38" s="146" t="s">
        <v>778</v>
      </c>
      <c r="D38" s="25" t="s">
        <v>66</v>
      </c>
      <c r="E38" s="25" t="s">
        <v>55</v>
      </c>
      <c r="F38" s="25" t="s">
        <v>240</v>
      </c>
      <c r="G38" s="25" t="s">
        <v>437</v>
      </c>
      <c r="H38" s="25" t="s">
        <v>187</v>
      </c>
      <c r="I38" s="25" t="s">
        <v>145</v>
      </c>
      <c r="J38" s="25" t="s">
        <v>671</v>
      </c>
      <c r="K38" s="25" t="s">
        <v>673</v>
      </c>
      <c r="L38" s="25" t="s">
        <v>672</v>
      </c>
      <c r="M38" s="25" t="s">
        <v>682</v>
      </c>
      <c r="N38" s="36" t="s">
        <v>683</v>
      </c>
      <c r="O38" s="36" t="s">
        <v>55</v>
      </c>
      <c r="P38" s="64" t="s">
        <v>446</v>
      </c>
      <c r="Q38" s="25"/>
      <c r="R38" s="25"/>
      <c r="S38" s="25">
        <v>2</v>
      </c>
      <c r="T38" s="25">
        <v>25</v>
      </c>
      <c r="U38" s="25">
        <v>13</v>
      </c>
      <c r="V38" s="25" t="s">
        <v>49</v>
      </c>
      <c r="W38" s="25">
        <v>48</v>
      </c>
      <c r="X38" s="25">
        <v>14</v>
      </c>
      <c r="Y38" s="25">
        <v>48</v>
      </c>
      <c r="Z38" s="68">
        <f>(S38+T38/60+U38/36000)*(-1)</f>
        <v>-2.4170277777777778</v>
      </c>
      <c r="AA38" s="68">
        <f>(W38+X38/60+Y38/36000)*(-1)</f>
        <v>-48.234666666666669</v>
      </c>
      <c r="AB38" s="36" t="s">
        <v>494</v>
      </c>
      <c r="AC38" s="25" t="s">
        <v>475</v>
      </c>
      <c r="AD38" s="25">
        <v>25</v>
      </c>
      <c r="AE38" s="38" t="s">
        <v>258</v>
      </c>
      <c r="AF38" s="65">
        <v>1.2</v>
      </c>
      <c r="AG38" s="80">
        <v>30</v>
      </c>
      <c r="AH38" s="71">
        <f>AD38*1000*AG38</f>
        <v>750000</v>
      </c>
      <c r="AI38" s="36" t="s">
        <v>207</v>
      </c>
      <c r="AJ38" s="36" t="s">
        <v>461</v>
      </c>
      <c r="AK38" s="36" t="s">
        <v>684</v>
      </c>
      <c r="AL38" s="36" t="s">
        <v>92</v>
      </c>
      <c r="AM38" s="27" t="s">
        <v>674</v>
      </c>
      <c r="AN38" s="38" t="s">
        <v>105</v>
      </c>
      <c r="AO38" s="25" t="s">
        <v>675</v>
      </c>
      <c r="AP38" s="25" t="s">
        <v>676</v>
      </c>
      <c r="AQ38" s="25" t="s">
        <v>559</v>
      </c>
      <c r="AR38" s="36"/>
      <c r="AS38" s="36"/>
    </row>
    <row r="39" spans="1:46" s="66" customFormat="1" ht="15.95" customHeight="1" x14ac:dyDescent="0.25">
      <c r="A39" s="60">
        <v>1</v>
      </c>
      <c r="B39" s="61" t="s">
        <v>696</v>
      </c>
      <c r="C39" s="146" t="s">
        <v>778</v>
      </c>
      <c r="D39" s="30" t="s">
        <v>155</v>
      </c>
      <c r="E39" s="36" t="s">
        <v>712</v>
      </c>
      <c r="F39" s="37" t="s">
        <v>561</v>
      </c>
      <c r="G39" s="62" t="s">
        <v>562</v>
      </c>
      <c r="H39" s="63" t="s">
        <v>147</v>
      </c>
      <c r="I39" s="63" t="s">
        <v>145</v>
      </c>
      <c r="J39" s="36" t="s">
        <v>367</v>
      </c>
      <c r="K39" s="38" t="s">
        <v>266</v>
      </c>
      <c r="L39" s="29" t="s">
        <v>571</v>
      </c>
      <c r="M39" s="30" t="s">
        <v>572</v>
      </c>
      <c r="N39" s="38" t="s">
        <v>712</v>
      </c>
      <c r="O39" s="32" t="s">
        <v>537</v>
      </c>
      <c r="P39" s="64" t="s">
        <v>446</v>
      </c>
      <c r="Q39" s="31" t="s">
        <v>565</v>
      </c>
      <c r="R39" s="31" t="s">
        <v>566</v>
      </c>
      <c r="S39" s="85"/>
      <c r="T39" s="32"/>
      <c r="U39" s="32"/>
      <c r="V39" s="30"/>
      <c r="W39" s="30"/>
      <c r="X39" s="30"/>
      <c r="Y39" s="33"/>
      <c r="Z39" s="42">
        <v>-1.919073</v>
      </c>
      <c r="AA39" s="42">
        <v>-55.515642</v>
      </c>
      <c r="AB39" s="36" t="s">
        <v>716</v>
      </c>
      <c r="AC39" s="30" t="s">
        <v>475</v>
      </c>
      <c r="AD39" s="30">
        <v>45</v>
      </c>
      <c r="AE39" s="30" t="s">
        <v>258</v>
      </c>
      <c r="AF39" s="40"/>
      <c r="AG39" s="40">
        <v>45</v>
      </c>
      <c r="AH39" s="44">
        <v>2025000</v>
      </c>
      <c r="AI39" s="30" t="s">
        <v>440</v>
      </c>
      <c r="AJ39" s="30" t="s">
        <v>433</v>
      </c>
      <c r="AK39" s="30">
        <v>10</v>
      </c>
      <c r="AL39" s="63" t="s">
        <v>102</v>
      </c>
      <c r="AM39" s="30" t="s">
        <v>58</v>
      </c>
      <c r="AN39" s="33" t="s">
        <v>105</v>
      </c>
      <c r="AO39" s="30" t="s">
        <v>573</v>
      </c>
      <c r="AP39" s="30" t="s">
        <v>574</v>
      </c>
      <c r="AQ39" s="25" t="s">
        <v>559</v>
      </c>
      <c r="AR39" s="30" t="s">
        <v>570</v>
      </c>
      <c r="AS39" s="30"/>
    </row>
    <row r="40" spans="1:46" s="66" customFormat="1" ht="15.95" customHeight="1" x14ac:dyDescent="0.25">
      <c r="A40" s="60">
        <v>2</v>
      </c>
      <c r="B40" s="67" t="s">
        <v>769</v>
      </c>
      <c r="C40" s="146" t="s">
        <v>778</v>
      </c>
      <c r="D40" s="36" t="s">
        <v>155</v>
      </c>
      <c r="E40" s="36" t="s">
        <v>712</v>
      </c>
      <c r="F40" s="38" t="s">
        <v>119</v>
      </c>
      <c r="G40" s="36" t="s">
        <v>285</v>
      </c>
      <c r="H40" s="38" t="s">
        <v>286</v>
      </c>
      <c r="I40" s="36" t="s">
        <v>141</v>
      </c>
      <c r="J40" s="38" t="s">
        <v>287</v>
      </c>
      <c r="K40" s="38" t="s">
        <v>281</v>
      </c>
      <c r="L40" s="38" t="s">
        <v>288</v>
      </c>
      <c r="M40" s="36" t="s">
        <v>289</v>
      </c>
      <c r="N40" s="36" t="s">
        <v>666</v>
      </c>
      <c r="O40" s="36" t="s">
        <v>537</v>
      </c>
      <c r="P40" s="64" t="s">
        <v>75</v>
      </c>
      <c r="Q40" s="78">
        <f>(S40+(T40/60)+(U40/3600))*(-1)</f>
        <v>-9.7561111111111103</v>
      </c>
      <c r="R40" s="78">
        <f>(W40+(X40/60)+(Y40/3600))*(-1)</f>
        <v>-66.605833333333322</v>
      </c>
      <c r="S40" s="36">
        <v>9</v>
      </c>
      <c r="T40" s="36">
        <v>45</v>
      </c>
      <c r="U40" s="36">
        <v>22</v>
      </c>
      <c r="V40" s="36" t="s">
        <v>49</v>
      </c>
      <c r="W40" s="36">
        <v>66</v>
      </c>
      <c r="X40" s="36">
        <v>36</v>
      </c>
      <c r="Y40" s="36">
        <v>21</v>
      </c>
      <c r="Z40" s="68">
        <f>(S40+T40/60+U40/36000)*(-1)</f>
        <v>-9.7506111111111107</v>
      </c>
      <c r="AA40" s="68">
        <f>(W40+X40/60+Y40/36000)*(-1)</f>
        <v>-66.600583333333333</v>
      </c>
      <c r="AB40" s="36" t="s">
        <v>716</v>
      </c>
      <c r="AC40" s="36" t="s">
        <v>477</v>
      </c>
      <c r="AD40" s="86">
        <v>0.01</v>
      </c>
      <c r="AE40" s="38" t="s">
        <v>258</v>
      </c>
      <c r="AF40" s="65" t="s">
        <v>58</v>
      </c>
      <c r="AG40" s="70">
        <v>30</v>
      </c>
      <c r="AH40" s="70">
        <f>30*100</f>
        <v>3000</v>
      </c>
      <c r="AI40" s="36" t="s">
        <v>259</v>
      </c>
      <c r="AJ40" s="36" t="s">
        <v>273</v>
      </c>
      <c r="AK40" s="36" t="s">
        <v>58</v>
      </c>
      <c r="AL40" s="36" t="s">
        <v>102</v>
      </c>
      <c r="AM40" s="36" t="s">
        <v>386</v>
      </c>
      <c r="AN40" s="38" t="s">
        <v>105</v>
      </c>
      <c r="AO40" s="38" t="s">
        <v>275</v>
      </c>
      <c r="AP40" s="36" t="s">
        <v>58</v>
      </c>
      <c r="AQ40" s="36" t="s">
        <v>519</v>
      </c>
      <c r="AR40" s="36"/>
      <c r="AS40" s="38"/>
    </row>
    <row r="41" spans="1:46" s="66" customFormat="1" ht="15.95" customHeight="1" x14ac:dyDescent="0.25">
      <c r="A41" s="32">
        <v>3</v>
      </c>
      <c r="B41" s="67" t="s">
        <v>772</v>
      </c>
      <c r="C41" s="146" t="s">
        <v>778</v>
      </c>
      <c r="D41" s="36" t="s">
        <v>155</v>
      </c>
      <c r="E41" s="36" t="s">
        <v>55</v>
      </c>
      <c r="F41" s="36" t="s">
        <v>364</v>
      </c>
      <c r="G41" s="36" t="s">
        <v>365</v>
      </c>
      <c r="H41" s="36" t="s">
        <v>257</v>
      </c>
      <c r="I41" s="36" t="s">
        <v>366</v>
      </c>
      <c r="J41" s="36" t="s">
        <v>367</v>
      </c>
      <c r="K41" s="36" t="s">
        <v>171</v>
      </c>
      <c r="L41" s="36" t="s">
        <v>368</v>
      </c>
      <c r="M41" s="36" t="s">
        <v>369</v>
      </c>
      <c r="N41" s="36" t="s">
        <v>166</v>
      </c>
      <c r="O41" s="36" t="s">
        <v>55</v>
      </c>
      <c r="P41" s="64" t="s">
        <v>446</v>
      </c>
      <c r="Q41" s="78"/>
      <c r="R41" s="78"/>
      <c r="S41" s="36">
        <v>22</v>
      </c>
      <c r="T41" s="36">
        <v>50</v>
      </c>
      <c r="U41" s="36">
        <v>42</v>
      </c>
      <c r="V41" s="36" t="s">
        <v>49</v>
      </c>
      <c r="W41" s="36">
        <v>43</v>
      </c>
      <c r="X41" s="36">
        <v>22</v>
      </c>
      <c r="Y41" s="36">
        <v>17</v>
      </c>
      <c r="Z41" s="68">
        <f>(S41+T41/60+U41/36000)*(-1)</f>
        <v>-22.834499999999998</v>
      </c>
      <c r="AA41" s="68">
        <f>(W41+X41/60+Y41/36000)*(-1)</f>
        <v>-43.367138888888888</v>
      </c>
      <c r="AB41" s="36" t="s">
        <v>716</v>
      </c>
      <c r="AC41" s="36" t="s">
        <v>477</v>
      </c>
      <c r="AD41" s="25" t="s">
        <v>58</v>
      </c>
      <c r="AE41" s="38" t="s">
        <v>258</v>
      </c>
      <c r="AF41" s="70" t="s">
        <v>371</v>
      </c>
      <c r="AG41" s="80"/>
      <c r="AH41" s="70" t="s">
        <v>58</v>
      </c>
      <c r="AI41" s="36" t="s">
        <v>259</v>
      </c>
      <c r="AJ41" s="36" t="s">
        <v>262</v>
      </c>
      <c r="AK41" s="36" t="s">
        <v>184</v>
      </c>
      <c r="AL41" s="36" t="s">
        <v>92</v>
      </c>
      <c r="AM41" s="36" t="s">
        <v>58</v>
      </c>
      <c r="AN41" s="38" t="s">
        <v>105</v>
      </c>
      <c r="AO41" s="25" t="s">
        <v>185</v>
      </c>
      <c r="AP41" s="36" t="s">
        <v>58</v>
      </c>
      <c r="AQ41" s="25" t="s">
        <v>58</v>
      </c>
      <c r="AR41" s="25"/>
      <c r="AS41" s="38" t="s">
        <v>725</v>
      </c>
    </row>
    <row r="42" spans="1:46" s="66" customFormat="1" ht="15.95" customHeight="1" x14ac:dyDescent="0.25">
      <c r="A42" s="60">
        <v>4</v>
      </c>
      <c r="B42" s="67" t="s">
        <v>771</v>
      </c>
      <c r="C42" s="146" t="s">
        <v>778</v>
      </c>
      <c r="D42" s="36" t="s">
        <v>155</v>
      </c>
      <c r="E42" s="36" t="s">
        <v>55</v>
      </c>
      <c r="F42" s="36" t="s">
        <v>168</v>
      </c>
      <c r="G42" s="36" t="s">
        <v>169</v>
      </c>
      <c r="H42" s="36" t="s">
        <v>170</v>
      </c>
      <c r="I42" s="36" t="s">
        <v>145</v>
      </c>
      <c r="J42" s="36"/>
      <c r="K42" s="36" t="s">
        <v>171</v>
      </c>
      <c r="L42" s="36" t="s">
        <v>355</v>
      </c>
      <c r="M42" s="36" t="s">
        <v>362</v>
      </c>
      <c r="N42" s="36" t="s">
        <v>166</v>
      </c>
      <c r="O42" s="36" t="s">
        <v>55</v>
      </c>
      <c r="P42" s="64" t="s">
        <v>446</v>
      </c>
      <c r="Q42" s="78">
        <f>(S42+(T42/60)+(U42/3600))*(-1)</f>
        <v>-1.3747222222222222</v>
      </c>
      <c r="R42" s="78">
        <f>(W42+(X42/60)+(Y42/3600))*(-1)</f>
        <v>-48.394444444444446</v>
      </c>
      <c r="S42" s="36">
        <v>1</v>
      </c>
      <c r="T42" s="36">
        <v>22</v>
      </c>
      <c r="U42" s="36">
        <v>29</v>
      </c>
      <c r="V42" s="36" t="s">
        <v>49</v>
      </c>
      <c r="W42" s="36">
        <v>48</v>
      </c>
      <c r="X42" s="36">
        <v>23</v>
      </c>
      <c r="Y42" s="36">
        <v>40</v>
      </c>
      <c r="Z42" s="68">
        <v>-1.3747222222222222</v>
      </c>
      <c r="AA42" s="68">
        <v>-48.394444444444446</v>
      </c>
      <c r="AB42" s="36" t="s">
        <v>716</v>
      </c>
      <c r="AC42" s="36" t="s">
        <v>476</v>
      </c>
      <c r="AD42" s="25">
        <v>0.25</v>
      </c>
      <c r="AE42" s="38" t="s">
        <v>258</v>
      </c>
      <c r="AF42" s="65">
        <v>50</v>
      </c>
      <c r="AG42" s="87">
        <v>1600</v>
      </c>
      <c r="AH42" s="87">
        <f>250*1600</f>
        <v>400000</v>
      </c>
      <c r="AI42" s="36" t="s">
        <v>207</v>
      </c>
      <c r="AJ42" s="36" t="s">
        <v>273</v>
      </c>
      <c r="AK42" s="36" t="s">
        <v>58</v>
      </c>
      <c r="AL42" s="36" t="s">
        <v>102</v>
      </c>
      <c r="AM42" s="36" t="s">
        <v>58</v>
      </c>
      <c r="AN42" s="38" t="s">
        <v>105</v>
      </c>
      <c r="AO42" s="36" t="s">
        <v>360</v>
      </c>
      <c r="AP42" s="36" t="s">
        <v>58</v>
      </c>
      <c r="AQ42" s="36" t="s">
        <v>515</v>
      </c>
      <c r="AR42" s="36"/>
      <c r="AS42" s="38" t="s">
        <v>726</v>
      </c>
    </row>
    <row r="43" spans="1:46" s="66" customFormat="1" ht="15.95" customHeight="1" x14ac:dyDescent="0.25">
      <c r="A43" s="32">
        <v>1</v>
      </c>
      <c r="B43" s="67" t="s">
        <v>769</v>
      </c>
      <c r="C43" s="146" t="s">
        <v>778</v>
      </c>
      <c r="D43" s="36" t="s">
        <v>135</v>
      </c>
      <c r="E43" s="36" t="s">
        <v>213</v>
      </c>
      <c r="F43" s="38" t="s">
        <v>119</v>
      </c>
      <c r="G43" s="36" t="s">
        <v>285</v>
      </c>
      <c r="H43" s="38" t="s">
        <v>460</v>
      </c>
      <c r="I43" s="36" t="s">
        <v>141</v>
      </c>
      <c r="J43" s="38" t="s">
        <v>292</v>
      </c>
      <c r="K43" s="38" t="s">
        <v>281</v>
      </c>
      <c r="L43" s="38" t="s">
        <v>293</v>
      </c>
      <c r="M43" s="36" t="s">
        <v>294</v>
      </c>
      <c r="N43" s="36" t="s">
        <v>136</v>
      </c>
      <c r="O43" s="36" t="s">
        <v>213</v>
      </c>
      <c r="P43" s="64" t="s">
        <v>446</v>
      </c>
      <c r="Q43" s="36"/>
      <c r="R43" s="36"/>
      <c r="S43" s="36">
        <v>9</v>
      </c>
      <c r="T43" s="36">
        <v>45</v>
      </c>
      <c r="U43" s="36">
        <v>22</v>
      </c>
      <c r="V43" s="36" t="s">
        <v>49</v>
      </c>
      <c r="W43" s="36">
        <v>66</v>
      </c>
      <c r="X43" s="36">
        <v>36</v>
      </c>
      <c r="Y43" s="36">
        <v>21</v>
      </c>
      <c r="Z43" s="68">
        <f t="shared" ref="Z43:Z52" si="3">(S43+T43/60+U43/36000)*(-1)</f>
        <v>-9.7506111111111107</v>
      </c>
      <c r="AA43" s="68">
        <f t="shared" ref="AA43:AA52" si="4">(W43+X43/60+Y43/36000)*(-1)</f>
        <v>-66.600583333333333</v>
      </c>
      <c r="AB43" s="25" t="s">
        <v>456</v>
      </c>
      <c r="AC43" s="36" t="s">
        <v>477</v>
      </c>
      <c r="AD43" s="74">
        <v>60</v>
      </c>
      <c r="AE43" s="38" t="s">
        <v>258</v>
      </c>
      <c r="AF43" s="70">
        <v>1.7</v>
      </c>
      <c r="AG43" s="70">
        <v>8</v>
      </c>
      <c r="AH43" s="72">
        <f>AD43*1000*AG43</f>
        <v>480000</v>
      </c>
      <c r="AI43" s="36" t="s">
        <v>261</v>
      </c>
      <c r="AJ43" s="36" t="s">
        <v>262</v>
      </c>
      <c r="AK43" s="36" t="s">
        <v>143</v>
      </c>
      <c r="AL43" s="38" t="s">
        <v>102</v>
      </c>
      <c r="AM43" s="36" t="s">
        <v>520</v>
      </c>
      <c r="AN43" s="38" t="s">
        <v>105</v>
      </c>
      <c r="AO43" s="38" t="s">
        <v>275</v>
      </c>
      <c r="AP43" s="36" t="s">
        <v>506</v>
      </c>
      <c r="AQ43" s="36" t="s">
        <v>490</v>
      </c>
      <c r="AR43" s="36"/>
      <c r="AS43" s="36" t="s">
        <v>534</v>
      </c>
    </row>
    <row r="44" spans="1:46" s="66" customFormat="1" ht="15.95" customHeight="1" x14ac:dyDescent="0.25">
      <c r="A44" s="32">
        <v>2</v>
      </c>
      <c r="B44" s="67" t="s">
        <v>768</v>
      </c>
      <c r="C44" s="146" t="s">
        <v>778</v>
      </c>
      <c r="D44" s="36" t="s">
        <v>135</v>
      </c>
      <c r="E44" s="36" t="s">
        <v>55</v>
      </c>
      <c r="F44" s="38" t="s">
        <v>487</v>
      </c>
      <c r="G44" s="38" t="s">
        <v>278</v>
      </c>
      <c r="H44" s="36" t="s">
        <v>279</v>
      </c>
      <c r="I44" s="36" t="s">
        <v>46</v>
      </c>
      <c r="J44" s="36" t="s">
        <v>280</v>
      </c>
      <c r="K44" s="38" t="s">
        <v>281</v>
      </c>
      <c r="L44" s="38" t="s">
        <v>282</v>
      </c>
      <c r="M44" s="36" t="s">
        <v>283</v>
      </c>
      <c r="N44" s="36" t="s">
        <v>136</v>
      </c>
      <c r="O44" s="36" t="s">
        <v>55</v>
      </c>
      <c r="P44" s="64" t="s">
        <v>446</v>
      </c>
      <c r="Q44" s="36"/>
      <c r="R44" s="36"/>
      <c r="S44" s="38">
        <v>7</v>
      </c>
      <c r="T44" s="38">
        <v>36</v>
      </c>
      <c r="U44" s="38">
        <v>34</v>
      </c>
      <c r="V44" s="38" t="s">
        <v>49</v>
      </c>
      <c r="W44" s="38">
        <v>72</v>
      </c>
      <c r="X44" s="38">
        <v>54</v>
      </c>
      <c r="Y44" s="38">
        <v>30</v>
      </c>
      <c r="Z44" s="68">
        <f t="shared" si="3"/>
        <v>-7.6009444444444441</v>
      </c>
      <c r="AA44" s="68">
        <f t="shared" si="4"/>
        <v>-72.900833333333338</v>
      </c>
      <c r="AB44" s="38" t="s">
        <v>498</v>
      </c>
      <c r="AC44" s="25" t="s">
        <v>477</v>
      </c>
      <c r="AD44" s="36">
        <v>0.3</v>
      </c>
      <c r="AE44" s="38" t="s">
        <v>258</v>
      </c>
      <c r="AF44" s="65" t="s">
        <v>58</v>
      </c>
      <c r="AG44" s="65" t="s">
        <v>58</v>
      </c>
      <c r="AH44" s="88" t="s">
        <v>58</v>
      </c>
      <c r="AI44" s="36" t="s">
        <v>207</v>
      </c>
      <c r="AJ44" s="36" t="s">
        <v>208</v>
      </c>
      <c r="AK44" s="36"/>
      <c r="AL44" s="38" t="s">
        <v>102</v>
      </c>
      <c r="AM44" s="36" t="s">
        <v>58</v>
      </c>
      <c r="AN44" s="38" t="s">
        <v>105</v>
      </c>
      <c r="AO44" s="36" t="s">
        <v>275</v>
      </c>
      <c r="AP44" s="38" t="s">
        <v>284</v>
      </c>
      <c r="AQ44" s="36" t="s">
        <v>490</v>
      </c>
      <c r="AR44" s="36"/>
      <c r="AS44" s="36" t="s">
        <v>535</v>
      </c>
      <c r="AT44" s="26"/>
    </row>
    <row r="45" spans="1:46" s="66" customFormat="1" ht="15.95" customHeight="1" x14ac:dyDescent="0.25">
      <c r="A45" s="32">
        <v>3</v>
      </c>
      <c r="B45" s="67" t="s">
        <v>773</v>
      </c>
      <c r="C45" s="146" t="s">
        <v>778</v>
      </c>
      <c r="D45" s="36" t="s">
        <v>135</v>
      </c>
      <c r="E45" s="25" t="s">
        <v>213</v>
      </c>
      <c r="F45" s="36" t="s">
        <v>215</v>
      </c>
      <c r="G45" s="36" t="s">
        <v>216</v>
      </c>
      <c r="H45" s="36" t="s">
        <v>217</v>
      </c>
      <c r="I45" s="36" t="s">
        <v>68</v>
      </c>
      <c r="J45" s="36" t="s">
        <v>74</v>
      </c>
      <c r="K45" s="36" t="s">
        <v>396</v>
      </c>
      <c r="L45" s="36" t="s">
        <v>346</v>
      </c>
      <c r="M45" s="36" t="s">
        <v>212</v>
      </c>
      <c r="N45" s="36" t="s">
        <v>136</v>
      </c>
      <c r="O45" s="36" t="s">
        <v>213</v>
      </c>
      <c r="P45" s="64" t="s">
        <v>446</v>
      </c>
      <c r="Q45" s="36"/>
      <c r="R45" s="36"/>
      <c r="S45" s="36">
        <v>2</v>
      </c>
      <c r="T45" s="36">
        <v>37</v>
      </c>
      <c r="U45" s="36">
        <v>43</v>
      </c>
      <c r="V45" s="36" t="s">
        <v>49</v>
      </c>
      <c r="W45" s="36">
        <v>56</v>
      </c>
      <c r="X45" s="36">
        <v>41</v>
      </c>
      <c r="Y45" s="36">
        <v>59</v>
      </c>
      <c r="Z45" s="68">
        <f t="shared" si="3"/>
        <v>-2.617861111111111</v>
      </c>
      <c r="AA45" s="68">
        <f t="shared" si="4"/>
        <v>-56.684972222222221</v>
      </c>
      <c r="AB45" s="25" t="s">
        <v>668</v>
      </c>
      <c r="AC45" s="74" t="s">
        <v>58</v>
      </c>
      <c r="AD45" s="74" t="s">
        <v>58</v>
      </c>
      <c r="AE45" s="74" t="s">
        <v>58</v>
      </c>
      <c r="AF45" s="75" t="s">
        <v>58</v>
      </c>
      <c r="AG45" s="75" t="s">
        <v>58</v>
      </c>
      <c r="AH45" s="72" t="s">
        <v>58</v>
      </c>
      <c r="AI45" s="36" t="s">
        <v>462</v>
      </c>
      <c r="AJ45" s="36" t="s">
        <v>259</v>
      </c>
      <c r="AK45" s="36" t="s">
        <v>58</v>
      </c>
      <c r="AL45" s="74" t="s">
        <v>58</v>
      </c>
      <c r="AM45" s="74" t="s">
        <v>58</v>
      </c>
      <c r="AN45" s="36" t="s">
        <v>153</v>
      </c>
      <c r="AO45" s="38" t="s">
        <v>275</v>
      </c>
      <c r="AP45" s="25" t="s">
        <v>506</v>
      </c>
      <c r="AQ45" s="25" t="s">
        <v>490</v>
      </c>
      <c r="AR45" s="25"/>
      <c r="AS45" s="36"/>
      <c r="AT45" s="26"/>
    </row>
    <row r="46" spans="1:46" s="66" customFormat="1" ht="15.95" customHeight="1" x14ac:dyDescent="0.25">
      <c r="A46" s="32">
        <v>4</v>
      </c>
      <c r="B46" s="67" t="s">
        <v>773</v>
      </c>
      <c r="C46" s="146" t="s">
        <v>778</v>
      </c>
      <c r="D46" s="36" t="s">
        <v>135</v>
      </c>
      <c r="E46" s="25" t="s">
        <v>213</v>
      </c>
      <c r="F46" s="36" t="s">
        <v>227</v>
      </c>
      <c r="G46" s="36" t="s">
        <v>420</v>
      </c>
      <c r="H46" s="25" t="s">
        <v>229</v>
      </c>
      <c r="I46" s="36" t="s">
        <v>68</v>
      </c>
      <c r="J46" s="36" t="s">
        <v>418</v>
      </c>
      <c r="K46" s="36"/>
      <c r="L46" s="36" t="s">
        <v>346</v>
      </c>
      <c r="M46" s="36" t="s">
        <v>225</v>
      </c>
      <c r="N46" s="36" t="s">
        <v>136</v>
      </c>
      <c r="O46" s="36" t="s">
        <v>213</v>
      </c>
      <c r="P46" s="64" t="s">
        <v>446</v>
      </c>
      <c r="Q46" s="36"/>
      <c r="R46" s="36"/>
      <c r="S46" s="36">
        <v>3</v>
      </c>
      <c r="T46" s="36">
        <v>49</v>
      </c>
      <c r="U46" s="36">
        <v>16.7</v>
      </c>
      <c r="V46" s="36" t="s">
        <v>49</v>
      </c>
      <c r="W46" s="36">
        <v>60</v>
      </c>
      <c r="X46" s="36">
        <v>21</v>
      </c>
      <c r="Y46" s="36">
        <v>22.9</v>
      </c>
      <c r="Z46" s="68">
        <f t="shared" si="3"/>
        <v>-3.8171305555555555</v>
      </c>
      <c r="AA46" s="68">
        <f t="shared" si="4"/>
        <v>-60.350636111111115</v>
      </c>
      <c r="AB46" s="25" t="s">
        <v>668</v>
      </c>
      <c r="AC46" s="74" t="s">
        <v>58</v>
      </c>
      <c r="AD46" s="74" t="s">
        <v>58</v>
      </c>
      <c r="AE46" s="74" t="s">
        <v>58</v>
      </c>
      <c r="AF46" s="75" t="s">
        <v>58</v>
      </c>
      <c r="AG46" s="75" t="s">
        <v>58</v>
      </c>
      <c r="AH46" s="72" t="s">
        <v>58</v>
      </c>
      <c r="AI46" s="36" t="s">
        <v>462</v>
      </c>
      <c r="AJ46" s="36" t="s">
        <v>259</v>
      </c>
      <c r="AK46" s="36" t="s">
        <v>58</v>
      </c>
      <c r="AL46" s="74" t="s">
        <v>58</v>
      </c>
      <c r="AM46" s="74" t="s">
        <v>58</v>
      </c>
      <c r="AN46" s="36" t="s">
        <v>153</v>
      </c>
      <c r="AO46" s="38" t="s">
        <v>275</v>
      </c>
      <c r="AP46" s="25" t="s">
        <v>506</v>
      </c>
      <c r="AQ46" s="25" t="s">
        <v>490</v>
      </c>
      <c r="AR46" s="25"/>
      <c r="AS46" s="36"/>
      <c r="AT46" s="26"/>
    </row>
    <row r="47" spans="1:46" s="66" customFormat="1" ht="15.95" customHeight="1" x14ac:dyDescent="0.25">
      <c r="A47" s="32">
        <v>5</v>
      </c>
      <c r="B47" s="48" t="s">
        <v>249</v>
      </c>
      <c r="C47" s="146" t="s">
        <v>778</v>
      </c>
      <c r="D47" s="25" t="s">
        <v>135</v>
      </c>
      <c r="E47" s="25" t="s">
        <v>213</v>
      </c>
      <c r="F47" s="25" t="s">
        <v>58</v>
      </c>
      <c r="G47" s="25" t="s">
        <v>247</v>
      </c>
      <c r="H47" s="25" t="s">
        <v>442</v>
      </c>
      <c r="I47" s="25" t="s">
        <v>145</v>
      </c>
      <c r="J47" s="25" t="s">
        <v>443</v>
      </c>
      <c r="K47" s="25" t="s">
        <v>444</v>
      </c>
      <c r="L47" s="25" t="s">
        <v>445</v>
      </c>
      <c r="M47" s="25" t="s">
        <v>441</v>
      </c>
      <c r="N47" s="25" t="s">
        <v>136</v>
      </c>
      <c r="O47" s="36" t="s">
        <v>732</v>
      </c>
      <c r="P47" s="25" t="s">
        <v>446</v>
      </c>
      <c r="Q47" s="25"/>
      <c r="R47" s="25"/>
      <c r="S47" s="25">
        <v>1</v>
      </c>
      <c r="T47" s="25">
        <v>35</v>
      </c>
      <c r="U47" s="25">
        <v>42</v>
      </c>
      <c r="V47" s="25" t="s">
        <v>49</v>
      </c>
      <c r="W47" s="25">
        <v>50</v>
      </c>
      <c r="X47" s="25">
        <v>25</v>
      </c>
      <c r="Y47" s="25">
        <v>36</v>
      </c>
      <c r="Z47" s="68">
        <f t="shared" si="3"/>
        <v>-1.5845000000000002</v>
      </c>
      <c r="AA47" s="68">
        <f t="shared" si="4"/>
        <v>-50.417666666666662</v>
      </c>
      <c r="AB47" s="25" t="s">
        <v>668</v>
      </c>
      <c r="AC47" s="25" t="s">
        <v>476</v>
      </c>
      <c r="AD47" s="25" t="s">
        <v>58</v>
      </c>
      <c r="AE47" s="25" t="s">
        <v>58</v>
      </c>
      <c r="AF47" s="80" t="s">
        <v>58</v>
      </c>
      <c r="AG47" s="80" t="s">
        <v>58</v>
      </c>
      <c r="AH47" s="72" t="s">
        <v>58</v>
      </c>
      <c r="AI47" s="25" t="s">
        <v>58</v>
      </c>
      <c r="AJ47" s="25" t="s">
        <v>58</v>
      </c>
      <c r="AK47" s="25" t="s">
        <v>58</v>
      </c>
      <c r="AL47" s="25" t="s">
        <v>58</v>
      </c>
      <c r="AM47" s="25" t="s">
        <v>58</v>
      </c>
      <c r="AN47" s="25" t="s">
        <v>58</v>
      </c>
      <c r="AO47" s="25" t="s">
        <v>58</v>
      </c>
      <c r="AP47" s="25" t="s">
        <v>58</v>
      </c>
      <c r="AQ47" s="25" t="s">
        <v>490</v>
      </c>
      <c r="AR47" s="25"/>
      <c r="AS47" s="27"/>
      <c r="AT47" s="26"/>
    </row>
    <row r="48" spans="1:46" s="66" customFormat="1" ht="15.95" customHeight="1" x14ac:dyDescent="0.25">
      <c r="A48" s="32">
        <v>6</v>
      </c>
      <c r="B48" s="48" t="s">
        <v>249</v>
      </c>
      <c r="C48" s="146" t="s">
        <v>778</v>
      </c>
      <c r="D48" s="25" t="s">
        <v>135</v>
      </c>
      <c r="E48" s="25" t="s">
        <v>213</v>
      </c>
      <c r="F48" s="25" t="s">
        <v>58</v>
      </c>
      <c r="G48" s="25" t="s">
        <v>247</v>
      </c>
      <c r="H48" s="25" t="s">
        <v>447</v>
      </c>
      <c r="I48" s="25" t="s">
        <v>145</v>
      </c>
      <c r="J48" s="25" t="s">
        <v>443</v>
      </c>
      <c r="K48" s="25" t="s">
        <v>444</v>
      </c>
      <c r="L48" s="25" t="s">
        <v>445</v>
      </c>
      <c r="M48" s="25" t="s">
        <v>441</v>
      </c>
      <c r="N48" s="25" t="s">
        <v>136</v>
      </c>
      <c r="O48" s="36" t="s">
        <v>732</v>
      </c>
      <c r="P48" s="25" t="s">
        <v>446</v>
      </c>
      <c r="Q48" s="25"/>
      <c r="R48" s="25"/>
      <c r="S48" s="25">
        <v>1</v>
      </c>
      <c r="T48" s="25">
        <v>26</v>
      </c>
      <c r="U48" s="25">
        <v>1</v>
      </c>
      <c r="V48" s="25" t="s">
        <v>49</v>
      </c>
      <c r="W48" s="25">
        <v>49</v>
      </c>
      <c r="X48" s="25">
        <v>50</v>
      </c>
      <c r="Y48" s="25">
        <v>24</v>
      </c>
      <c r="Z48" s="68">
        <f t="shared" si="3"/>
        <v>-1.4333611111111111</v>
      </c>
      <c r="AA48" s="68">
        <f t="shared" si="4"/>
        <v>-49.834000000000003</v>
      </c>
      <c r="AB48" s="25" t="s">
        <v>668</v>
      </c>
      <c r="AC48" s="25" t="s">
        <v>476</v>
      </c>
      <c r="AD48" s="25" t="s">
        <v>58</v>
      </c>
      <c r="AE48" s="25" t="s">
        <v>58</v>
      </c>
      <c r="AF48" s="80" t="s">
        <v>58</v>
      </c>
      <c r="AG48" s="80" t="s">
        <v>58</v>
      </c>
      <c r="AH48" s="72" t="s">
        <v>58</v>
      </c>
      <c r="AI48" s="25" t="s">
        <v>58</v>
      </c>
      <c r="AJ48" s="25" t="s">
        <v>58</v>
      </c>
      <c r="AK48" s="25" t="s">
        <v>58</v>
      </c>
      <c r="AL48" s="25" t="s">
        <v>58</v>
      </c>
      <c r="AM48" s="25" t="s">
        <v>58</v>
      </c>
      <c r="AN48" s="25" t="s">
        <v>58</v>
      </c>
      <c r="AO48" s="25" t="s">
        <v>58</v>
      </c>
      <c r="AP48" s="25" t="s">
        <v>58</v>
      </c>
      <c r="AQ48" s="25" t="s">
        <v>490</v>
      </c>
      <c r="AR48" s="25"/>
      <c r="AS48" s="27"/>
      <c r="AT48" s="89"/>
    </row>
    <row r="49" spans="1:46" s="66" customFormat="1" ht="15.95" customHeight="1" x14ac:dyDescent="0.25">
      <c r="A49" s="32">
        <v>7</v>
      </c>
      <c r="B49" s="48" t="s">
        <v>249</v>
      </c>
      <c r="C49" s="146" t="s">
        <v>778</v>
      </c>
      <c r="D49" s="25" t="s">
        <v>135</v>
      </c>
      <c r="E49" s="25" t="s">
        <v>213</v>
      </c>
      <c r="F49" s="25" t="s">
        <v>58</v>
      </c>
      <c r="G49" s="25" t="s">
        <v>247</v>
      </c>
      <c r="H49" s="25" t="s">
        <v>189</v>
      </c>
      <c r="I49" s="25" t="s">
        <v>145</v>
      </c>
      <c r="J49" s="25" t="s">
        <v>443</v>
      </c>
      <c r="K49" s="25" t="s">
        <v>444</v>
      </c>
      <c r="L49" s="25" t="s">
        <v>445</v>
      </c>
      <c r="M49" s="25" t="s">
        <v>441</v>
      </c>
      <c r="N49" s="25" t="s">
        <v>136</v>
      </c>
      <c r="O49" s="36" t="s">
        <v>732</v>
      </c>
      <c r="P49" s="25" t="s">
        <v>446</v>
      </c>
      <c r="Q49" s="25"/>
      <c r="R49" s="25"/>
      <c r="S49" s="25">
        <v>1</v>
      </c>
      <c r="T49" s="25">
        <v>31</v>
      </c>
      <c r="U49" s="25">
        <v>30</v>
      </c>
      <c r="V49" s="25" t="s">
        <v>49</v>
      </c>
      <c r="W49" s="25">
        <v>49</v>
      </c>
      <c r="X49" s="25">
        <v>4</v>
      </c>
      <c r="Y49" s="25">
        <v>7</v>
      </c>
      <c r="Z49" s="68">
        <f t="shared" si="3"/>
        <v>-1.5174999999999998</v>
      </c>
      <c r="AA49" s="68">
        <f t="shared" si="4"/>
        <v>-49.066861111111116</v>
      </c>
      <c r="AB49" s="25" t="s">
        <v>668</v>
      </c>
      <c r="AC49" s="25" t="s">
        <v>476</v>
      </c>
      <c r="AD49" s="25" t="s">
        <v>58</v>
      </c>
      <c r="AE49" s="25" t="s">
        <v>58</v>
      </c>
      <c r="AF49" s="80" t="s">
        <v>58</v>
      </c>
      <c r="AG49" s="80" t="s">
        <v>58</v>
      </c>
      <c r="AH49" s="72" t="s">
        <v>58</v>
      </c>
      <c r="AI49" s="25" t="s">
        <v>58</v>
      </c>
      <c r="AJ49" s="25" t="s">
        <v>58</v>
      </c>
      <c r="AK49" s="25" t="s">
        <v>58</v>
      </c>
      <c r="AL49" s="25" t="s">
        <v>58</v>
      </c>
      <c r="AM49" s="25" t="s">
        <v>58</v>
      </c>
      <c r="AN49" s="25" t="s">
        <v>58</v>
      </c>
      <c r="AO49" s="25" t="s">
        <v>58</v>
      </c>
      <c r="AP49" s="25" t="s">
        <v>58</v>
      </c>
      <c r="AQ49" s="25" t="s">
        <v>490</v>
      </c>
      <c r="AR49" s="25"/>
      <c r="AS49" s="27"/>
      <c r="AT49" s="26"/>
    </row>
    <row r="50" spans="1:46" s="66" customFormat="1" ht="15.95" customHeight="1" x14ac:dyDescent="0.25">
      <c r="A50" s="32">
        <v>8</v>
      </c>
      <c r="B50" s="48" t="s">
        <v>249</v>
      </c>
      <c r="C50" s="146" t="s">
        <v>778</v>
      </c>
      <c r="D50" s="25" t="s">
        <v>135</v>
      </c>
      <c r="E50" s="25" t="s">
        <v>213</v>
      </c>
      <c r="F50" s="25" t="s">
        <v>58</v>
      </c>
      <c r="G50" s="25" t="s">
        <v>247</v>
      </c>
      <c r="H50" s="25" t="s">
        <v>448</v>
      </c>
      <c r="I50" s="25" t="s">
        <v>145</v>
      </c>
      <c r="J50" s="25" t="s">
        <v>443</v>
      </c>
      <c r="K50" s="25" t="s">
        <v>444</v>
      </c>
      <c r="L50" s="25" t="s">
        <v>445</v>
      </c>
      <c r="M50" s="25" t="s">
        <v>441</v>
      </c>
      <c r="N50" s="25" t="s">
        <v>136</v>
      </c>
      <c r="O50" s="36" t="s">
        <v>732</v>
      </c>
      <c r="P50" s="25" t="s">
        <v>446</v>
      </c>
      <c r="Q50" s="25"/>
      <c r="R50" s="25"/>
      <c r="S50" s="25">
        <v>1</v>
      </c>
      <c r="T50" s="25">
        <v>48</v>
      </c>
      <c r="U50" s="25">
        <v>10</v>
      </c>
      <c r="V50" s="25" t="s">
        <v>49</v>
      </c>
      <c r="W50" s="25">
        <v>49</v>
      </c>
      <c r="X50" s="25">
        <v>43</v>
      </c>
      <c r="Y50" s="25">
        <v>21</v>
      </c>
      <c r="Z50" s="68">
        <f t="shared" si="3"/>
        <v>-1.8002777777777779</v>
      </c>
      <c r="AA50" s="68">
        <f t="shared" si="4"/>
        <v>-49.71725</v>
      </c>
      <c r="AB50" s="25" t="s">
        <v>668</v>
      </c>
      <c r="AC50" s="25" t="s">
        <v>476</v>
      </c>
      <c r="AD50" s="25" t="s">
        <v>58</v>
      </c>
      <c r="AE50" s="25" t="s">
        <v>58</v>
      </c>
      <c r="AF50" s="80" t="s">
        <v>58</v>
      </c>
      <c r="AG50" s="80" t="s">
        <v>58</v>
      </c>
      <c r="AH50" s="72" t="s">
        <v>58</v>
      </c>
      <c r="AI50" s="25" t="s">
        <v>58</v>
      </c>
      <c r="AJ50" s="25" t="s">
        <v>58</v>
      </c>
      <c r="AK50" s="25" t="s">
        <v>58</v>
      </c>
      <c r="AL50" s="25" t="s">
        <v>58</v>
      </c>
      <c r="AM50" s="25" t="s">
        <v>58</v>
      </c>
      <c r="AN50" s="25" t="s">
        <v>58</v>
      </c>
      <c r="AO50" s="25" t="s">
        <v>58</v>
      </c>
      <c r="AP50" s="25" t="s">
        <v>58</v>
      </c>
      <c r="AQ50" s="25" t="s">
        <v>490</v>
      </c>
      <c r="AR50" s="25"/>
      <c r="AS50" s="27"/>
      <c r="AT50" s="26"/>
    </row>
    <row r="51" spans="1:46" s="66" customFormat="1" ht="15.95" customHeight="1" x14ac:dyDescent="0.25">
      <c r="A51" s="32">
        <v>9</v>
      </c>
      <c r="B51" s="48" t="s">
        <v>249</v>
      </c>
      <c r="C51" s="146" t="s">
        <v>778</v>
      </c>
      <c r="D51" s="25" t="s">
        <v>135</v>
      </c>
      <c r="E51" s="25" t="s">
        <v>213</v>
      </c>
      <c r="F51" s="25" t="s">
        <v>58</v>
      </c>
      <c r="G51" s="25" t="s">
        <v>247</v>
      </c>
      <c r="H51" s="25" t="s">
        <v>449</v>
      </c>
      <c r="I51" s="25" t="s">
        <v>206</v>
      </c>
      <c r="J51" s="25" t="s">
        <v>443</v>
      </c>
      <c r="K51" s="25" t="s">
        <v>444</v>
      </c>
      <c r="L51" s="25" t="s">
        <v>445</v>
      </c>
      <c r="M51" s="25" t="s">
        <v>441</v>
      </c>
      <c r="N51" s="25" t="s">
        <v>136</v>
      </c>
      <c r="O51" s="36" t="s">
        <v>732</v>
      </c>
      <c r="P51" s="25" t="s">
        <v>446</v>
      </c>
      <c r="Q51" s="25"/>
      <c r="R51" s="25"/>
      <c r="S51" s="25">
        <v>0</v>
      </c>
      <c r="T51" s="25">
        <v>2</v>
      </c>
      <c r="U51" s="25">
        <v>50</v>
      </c>
      <c r="V51" s="25" t="s">
        <v>49</v>
      </c>
      <c r="W51" s="25">
        <v>51</v>
      </c>
      <c r="X51" s="25">
        <v>9</v>
      </c>
      <c r="Y51" s="25">
        <v>11</v>
      </c>
      <c r="Z51" s="68">
        <f t="shared" si="3"/>
        <v>-3.4722222222222224E-2</v>
      </c>
      <c r="AA51" s="68">
        <f t="shared" si="4"/>
        <v>-51.150305555555555</v>
      </c>
      <c r="AB51" s="25" t="s">
        <v>668</v>
      </c>
      <c r="AC51" s="25" t="s">
        <v>476</v>
      </c>
      <c r="AD51" s="25" t="s">
        <v>58</v>
      </c>
      <c r="AE51" s="25" t="s">
        <v>58</v>
      </c>
      <c r="AF51" s="80" t="s">
        <v>58</v>
      </c>
      <c r="AG51" s="80" t="s">
        <v>58</v>
      </c>
      <c r="AH51" s="72" t="s">
        <v>58</v>
      </c>
      <c r="AI51" s="25" t="s">
        <v>58</v>
      </c>
      <c r="AJ51" s="25" t="s">
        <v>58</v>
      </c>
      <c r="AK51" s="25" t="s">
        <v>58</v>
      </c>
      <c r="AL51" s="25" t="s">
        <v>58</v>
      </c>
      <c r="AM51" s="25" t="s">
        <v>58</v>
      </c>
      <c r="AN51" s="25" t="s">
        <v>58</v>
      </c>
      <c r="AO51" s="25" t="s">
        <v>58</v>
      </c>
      <c r="AP51" s="25" t="s">
        <v>58</v>
      </c>
      <c r="AQ51" s="25" t="s">
        <v>490</v>
      </c>
      <c r="AR51" s="25"/>
      <c r="AS51" s="27"/>
      <c r="AT51" s="26"/>
    </row>
    <row r="52" spans="1:46" s="66" customFormat="1" ht="15.95" customHeight="1" x14ac:dyDescent="0.25">
      <c r="A52" s="32">
        <v>10</v>
      </c>
      <c r="B52" s="67" t="s">
        <v>161</v>
      </c>
      <c r="C52" s="146" t="s">
        <v>778</v>
      </c>
      <c r="D52" s="36" t="s">
        <v>135</v>
      </c>
      <c r="E52" s="25" t="s">
        <v>213</v>
      </c>
      <c r="F52" s="36" t="s">
        <v>162</v>
      </c>
      <c r="G52" s="36" t="s">
        <v>426</v>
      </c>
      <c r="H52" s="36" t="s">
        <v>214</v>
      </c>
      <c r="I52" s="36" t="s">
        <v>68</v>
      </c>
      <c r="J52" s="36" t="s">
        <v>427</v>
      </c>
      <c r="K52" s="36" t="s">
        <v>428</v>
      </c>
      <c r="L52" s="36" t="s">
        <v>346</v>
      </c>
      <c r="M52" s="36" t="s">
        <v>212</v>
      </c>
      <c r="N52" s="36" t="s">
        <v>136</v>
      </c>
      <c r="O52" s="36" t="s">
        <v>213</v>
      </c>
      <c r="P52" s="64" t="s">
        <v>446</v>
      </c>
      <c r="Q52" s="36"/>
      <c r="R52" s="36"/>
      <c r="S52" s="25">
        <v>3</v>
      </c>
      <c r="T52" s="25">
        <v>13</v>
      </c>
      <c r="U52" s="25">
        <v>6</v>
      </c>
      <c r="V52" s="25" t="s">
        <v>49</v>
      </c>
      <c r="W52" s="25">
        <v>59</v>
      </c>
      <c r="X52" s="25">
        <v>1</v>
      </c>
      <c r="Y52" s="25">
        <v>33</v>
      </c>
      <c r="Z52" s="68">
        <f t="shared" si="3"/>
        <v>-3.2168333333333337</v>
      </c>
      <c r="AA52" s="68">
        <f t="shared" si="4"/>
        <v>-59.017583333333334</v>
      </c>
      <c r="AB52" s="25" t="s">
        <v>668</v>
      </c>
      <c r="AC52" s="25" t="s">
        <v>476</v>
      </c>
      <c r="AD52" s="25">
        <v>100</v>
      </c>
      <c r="AE52" s="38" t="s">
        <v>258</v>
      </c>
      <c r="AF52" s="65">
        <v>1.7</v>
      </c>
      <c r="AG52" s="65">
        <v>10</v>
      </c>
      <c r="AH52" s="72">
        <f>AD52*1000*AG52</f>
        <v>1000000</v>
      </c>
      <c r="AI52" s="36" t="s">
        <v>207</v>
      </c>
      <c r="AJ52" s="36" t="s">
        <v>453</v>
      </c>
      <c r="AK52" s="36" t="s">
        <v>58</v>
      </c>
      <c r="AL52" s="36" t="s">
        <v>58</v>
      </c>
      <c r="AM52" s="36" t="s">
        <v>58</v>
      </c>
      <c r="AN52" s="36" t="s">
        <v>153</v>
      </c>
      <c r="AO52" s="38" t="s">
        <v>275</v>
      </c>
      <c r="AP52" s="25" t="s">
        <v>506</v>
      </c>
      <c r="AQ52" s="25" t="s">
        <v>490</v>
      </c>
      <c r="AR52" s="25"/>
      <c r="AS52" s="36" t="s">
        <v>535</v>
      </c>
      <c r="AT52" s="26"/>
    </row>
    <row r="53" spans="1:46" s="66" customFormat="1" ht="15.95" customHeight="1" x14ac:dyDescent="0.25">
      <c r="A53" s="32">
        <v>11</v>
      </c>
      <c r="B53" s="67" t="s">
        <v>692</v>
      </c>
      <c r="C53" s="146" t="s">
        <v>778</v>
      </c>
      <c r="D53" s="36" t="s">
        <v>135</v>
      </c>
      <c r="E53" s="36" t="s">
        <v>213</v>
      </c>
      <c r="F53" s="63" t="s">
        <v>593</v>
      </c>
      <c r="G53" s="90" t="s">
        <v>545</v>
      </c>
      <c r="H53" s="36" t="s">
        <v>147</v>
      </c>
      <c r="I53" s="36" t="s">
        <v>145</v>
      </c>
      <c r="J53" s="36" t="s">
        <v>52</v>
      </c>
      <c r="K53" s="25" t="s">
        <v>673</v>
      </c>
      <c r="L53" s="36" t="s">
        <v>546</v>
      </c>
      <c r="M53" s="90" t="s">
        <v>547</v>
      </c>
      <c r="N53" s="36" t="s">
        <v>548</v>
      </c>
      <c r="O53" s="36" t="s">
        <v>549</v>
      </c>
      <c r="P53" s="64" t="s">
        <v>446</v>
      </c>
      <c r="Q53" s="91" t="s">
        <v>550</v>
      </c>
      <c r="R53" s="91" t="s">
        <v>551</v>
      </c>
      <c r="S53" s="36"/>
      <c r="T53" s="36"/>
      <c r="U53" s="36"/>
      <c r="V53" s="36"/>
      <c r="W53" s="36"/>
      <c r="X53" s="36"/>
      <c r="Y53" s="36"/>
      <c r="Z53" s="92">
        <v>-1.876708</v>
      </c>
      <c r="AA53" s="92" t="s">
        <v>775</v>
      </c>
      <c r="AB53" s="36" t="s">
        <v>552</v>
      </c>
      <c r="AC53" s="36" t="s">
        <v>475</v>
      </c>
      <c r="AD53" s="74">
        <v>3500</v>
      </c>
      <c r="AE53" s="36" t="s">
        <v>258</v>
      </c>
      <c r="AF53" s="70" t="s">
        <v>58</v>
      </c>
      <c r="AG53" s="70">
        <v>6.4</v>
      </c>
      <c r="AH53" s="71">
        <f>6.4*3500000</f>
        <v>22400000</v>
      </c>
      <c r="AI53" s="36" t="s">
        <v>553</v>
      </c>
      <c r="AJ53" s="36" t="s">
        <v>554</v>
      </c>
      <c r="AK53" s="36" t="s">
        <v>555</v>
      </c>
      <c r="AL53" s="36" t="s">
        <v>102</v>
      </c>
      <c r="AM53" s="27" t="s">
        <v>556</v>
      </c>
      <c r="AN53" s="36" t="s">
        <v>105</v>
      </c>
      <c r="AO53" s="36" t="s">
        <v>557</v>
      </c>
      <c r="AP53" s="36" t="s">
        <v>558</v>
      </c>
      <c r="AQ53" s="25" t="s">
        <v>559</v>
      </c>
      <c r="AR53" s="36" t="s">
        <v>681</v>
      </c>
      <c r="AS53" s="33"/>
      <c r="AT53" s="26"/>
    </row>
    <row r="54" spans="1:46" s="66" customFormat="1" ht="15.95" customHeight="1" x14ac:dyDescent="0.25">
      <c r="A54" s="32">
        <v>12</v>
      </c>
      <c r="B54" s="48" t="s">
        <v>454</v>
      </c>
      <c r="C54" s="146" t="s">
        <v>778</v>
      </c>
      <c r="D54" s="25" t="s">
        <v>135</v>
      </c>
      <c r="E54" s="25" t="s">
        <v>213</v>
      </c>
      <c r="F54" s="25" t="s">
        <v>393</v>
      </c>
      <c r="G54" s="25" t="s">
        <v>394</v>
      </c>
      <c r="H54" s="25" t="s">
        <v>99</v>
      </c>
      <c r="I54" s="25" t="s">
        <v>68</v>
      </c>
      <c r="J54" s="25" t="s">
        <v>395</v>
      </c>
      <c r="K54" s="25" t="s">
        <v>396</v>
      </c>
      <c r="L54" s="25" t="s">
        <v>397</v>
      </c>
      <c r="M54" s="25" t="s">
        <v>398</v>
      </c>
      <c r="N54" s="36" t="s">
        <v>136</v>
      </c>
      <c r="O54" s="36" t="s">
        <v>213</v>
      </c>
      <c r="P54" s="64" t="s">
        <v>446</v>
      </c>
      <c r="Q54" s="25"/>
      <c r="R54" s="25"/>
      <c r="S54" s="25">
        <v>5</v>
      </c>
      <c r="T54" s="25">
        <v>25</v>
      </c>
      <c r="U54" s="25">
        <v>25.2</v>
      </c>
      <c r="V54" s="25" t="s">
        <v>49</v>
      </c>
      <c r="W54" s="25">
        <v>67</v>
      </c>
      <c r="X54" s="25">
        <v>17</v>
      </c>
      <c r="Y54" s="25">
        <v>9.3000000000000007</v>
      </c>
      <c r="Z54" s="68">
        <f t="shared" ref="Z54:Z65" si="5">(S54+T54/60+U54/36000)*(-1)</f>
        <v>-5.4173666666666671</v>
      </c>
      <c r="AA54" s="68">
        <f t="shared" ref="AA54:AA65" si="6">(W54+X54/60+Y54/36000)*(-1)</f>
        <v>-67.283591666666666</v>
      </c>
      <c r="AB54" s="25" t="s">
        <v>668</v>
      </c>
      <c r="AC54" s="25" t="s">
        <v>477</v>
      </c>
      <c r="AD54" s="25">
        <v>5</v>
      </c>
      <c r="AE54" s="38" t="s">
        <v>258</v>
      </c>
      <c r="AF54" s="65">
        <v>1.7</v>
      </c>
      <c r="AG54" s="70">
        <v>8</v>
      </c>
      <c r="AH54" s="72">
        <f>AD54*1000*AG54</f>
        <v>40000</v>
      </c>
      <c r="AI54" s="36" t="s">
        <v>462</v>
      </c>
      <c r="AJ54" s="36" t="s">
        <v>453</v>
      </c>
      <c r="AK54" s="25" t="s">
        <v>399</v>
      </c>
      <c r="AL54" s="25" t="s">
        <v>102</v>
      </c>
      <c r="AM54" s="25" t="s">
        <v>400</v>
      </c>
      <c r="AN54" s="25" t="s">
        <v>326</v>
      </c>
      <c r="AO54" s="25" t="s">
        <v>401</v>
      </c>
      <c r="AP54" s="25" t="s">
        <v>237</v>
      </c>
      <c r="AQ54" s="25" t="s">
        <v>402</v>
      </c>
      <c r="AR54" s="25"/>
      <c r="AS54" s="36" t="s">
        <v>535</v>
      </c>
      <c r="AT54" s="26"/>
    </row>
    <row r="55" spans="1:46" s="66" customFormat="1" ht="15.95" customHeight="1" x14ac:dyDescent="0.25">
      <c r="A55" s="32">
        <v>13</v>
      </c>
      <c r="B55" s="48" t="s">
        <v>454</v>
      </c>
      <c r="C55" s="146" t="s">
        <v>778</v>
      </c>
      <c r="D55" s="25" t="s">
        <v>135</v>
      </c>
      <c r="E55" s="25" t="s">
        <v>213</v>
      </c>
      <c r="F55" s="25" t="s">
        <v>403</v>
      </c>
      <c r="G55" s="25" t="s">
        <v>404</v>
      </c>
      <c r="H55" s="25" t="s">
        <v>99</v>
      </c>
      <c r="I55" s="25" t="s">
        <v>68</v>
      </c>
      <c r="J55" s="25" t="s">
        <v>74</v>
      </c>
      <c r="K55" s="25" t="s">
        <v>396</v>
      </c>
      <c r="L55" s="25" t="s">
        <v>405</v>
      </c>
      <c r="M55" s="25" t="s">
        <v>406</v>
      </c>
      <c r="N55" s="36" t="s">
        <v>136</v>
      </c>
      <c r="O55" s="36" t="s">
        <v>213</v>
      </c>
      <c r="P55" s="64" t="s">
        <v>446</v>
      </c>
      <c r="Q55" s="25"/>
      <c r="R55" s="25"/>
      <c r="S55" s="25">
        <v>4</v>
      </c>
      <c r="T55" s="25">
        <v>52</v>
      </c>
      <c r="U55" s="25">
        <v>58</v>
      </c>
      <c r="V55" s="25" t="s">
        <v>49</v>
      </c>
      <c r="W55" s="25">
        <v>66</v>
      </c>
      <c r="X55" s="25">
        <v>53</v>
      </c>
      <c r="Y55" s="25">
        <v>45</v>
      </c>
      <c r="Z55" s="68">
        <f t="shared" si="5"/>
        <v>-4.8682777777777781</v>
      </c>
      <c r="AA55" s="68">
        <f t="shared" si="6"/>
        <v>-66.884583333333339</v>
      </c>
      <c r="AB55" s="25" t="s">
        <v>668</v>
      </c>
      <c r="AC55" s="25" t="s">
        <v>74</v>
      </c>
      <c r="AD55" s="25" t="s">
        <v>74</v>
      </c>
      <c r="AE55" s="25" t="s">
        <v>74</v>
      </c>
      <c r="AF55" s="80" t="s">
        <v>74</v>
      </c>
      <c r="AG55" s="80" t="s">
        <v>74</v>
      </c>
      <c r="AH55" s="72" t="s">
        <v>58</v>
      </c>
      <c r="AI55" s="25" t="s">
        <v>58</v>
      </c>
      <c r="AJ55" s="25"/>
      <c r="AK55" s="25" t="s">
        <v>74</v>
      </c>
      <c r="AL55" s="25" t="s">
        <v>74</v>
      </c>
      <c r="AM55" s="25" t="s">
        <v>74</v>
      </c>
      <c r="AN55" s="25" t="s">
        <v>74</v>
      </c>
      <c r="AO55" s="38" t="s">
        <v>275</v>
      </c>
      <c r="AP55" s="25" t="s">
        <v>506</v>
      </c>
      <c r="AQ55" s="25" t="s">
        <v>490</v>
      </c>
      <c r="AR55" s="25"/>
      <c r="AS55" s="36"/>
      <c r="AT55" s="26"/>
    </row>
    <row r="56" spans="1:46" s="66" customFormat="1" ht="15.95" customHeight="1" x14ac:dyDescent="0.25">
      <c r="A56" s="32">
        <v>14</v>
      </c>
      <c r="B56" s="67" t="s">
        <v>772</v>
      </c>
      <c r="C56" s="146" t="s">
        <v>778</v>
      </c>
      <c r="D56" s="36" t="s">
        <v>135</v>
      </c>
      <c r="E56" s="36" t="s">
        <v>55</v>
      </c>
      <c r="F56" s="36" t="s">
        <v>380</v>
      </c>
      <c r="G56" s="38" t="s">
        <v>381</v>
      </c>
      <c r="H56" s="36" t="s">
        <v>457</v>
      </c>
      <c r="I56" s="36" t="s">
        <v>145</v>
      </c>
      <c r="J56" s="36" t="s">
        <v>367</v>
      </c>
      <c r="K56" s="36" t="s">
        <v>171</v>
      </c>
      <c r="L56" s="36" t="s">
        <v>355</v>
      </c>
      <c r="M56" s="36" t="s">
        <v>701</v>
      </c>
      <c r="N56" s="36" t="s">
        <v>136</v>
      </c>
      <c r="O56" s="36" t="s">
        <v>55</v>
      </c>
      <c r="P56" s="64" t="s">
        <v>446</v>
      </c>
      <c r="Q56" s="36"/>
      <c r="R56" s="36"/>
      <c r="S56" s="36">
        <v>1</v>
      </c>
      <c r="T56" s="36">
        <v>24</v>
      </c>
      <c r="U56" s="36">
        <v>21</v>
      </c>
      <c r="V56" s="36" t="s">
        <v>49</v>
      </c>
      <c r="W56" s="36">
        <v>48</v>
      </c>
      <c r="X56" s="36">
        <v>26</v>
      </c>
      <c r="Y56" s="36">
        <v>1</v>
      </c>
      <c r="Z56" s="68">
        <f t="shared" si="5"/>
        <v>-1.4005833333333333</v>
      </c>
      <c r="AA56" s="68">
        <f t="shared" si="6"/>
        <v>-48.433361111111111</v>
      </c>
      <c r="AB56" s="36" t="s">
        <v>493</v>
      </c>
      <c r="AC56" s="36" t="s">
        <v>477</v>
      </c>
      <c r="AD56" s="25">
        <v>0.02</v>
      </c>
      <c r="AE56" s="38" t="s">
        <v>258</v>
      </c>
      <c r="AF56" s="65">
        <v>1.6</v>
      </c>
      <c r="AG56" s="70">
        <v>250</v>
      </c>
      <c r="AH56" s="87">
        <f>AD56*1000*AG56</f>
        <v>5000</v>
      </c>
      <c r="AI56" s="36" t="s">
        <v>207</v>
      </c>
      <c r="AJ56" s="36" t="s">
        <v>461</v>
      </c>
      <c r="AK56" s="36" t="s">
        <v>58</v>
      </c>
      <c r="AL56" s="36" t="s">
        <v>92</v>
      </c>
      <c r="AM56" s="36" t="s">
        <v>58</v>
      </c>
      <c r="AN56" s="36" t="s">
        <v>153</v>
      </c>
      <c r="AO56" s="25" t="s">
        <v>185</v>
      </c>
      <c r="AP56" s="36" t="s">
        <v>58</v>
      </c>
      <c r="AQ56" s="36" t="s">
        <v>525</v>
      </c>
      <c r="AR56" s="36"/>
      <c r="AS56" s="36" t="s">
        <v>535</v>
      </c>
      <c r="AT56" s="26"/>
    </row>
    <row r="57" spans="1:46" s="66" customFormat="1" ht="15.95" customHeight="1" x14ac:dyDescent="0.25">
      <c r="A57" s="32">
        <v>15</v>
      </c>
      <c r="B57" s="67" t="s">
        <v>772</v>
      </c>
      <c r="C57" s="146" t="s">
        <v>778</v>
      </c>
      <c r="D57" s="36" t="s">
        <v>135</v>
      </c>
      <c r="E57" s="36" t="s">
        <v>55</v>
      </c>
      <c r="F57" s="36" t="s">
        <v>383</v>
      </c>
      <c r="G57" s="36" t="s">
        <v>384</v>
      </c>
      <c r="H57" s="38" t="s">
        <v>385</v>
      </c>
      <c r="I57" s="36" t="s">
        <v>387</v>
      </c>
      <c r="J57" s="36" t="s">
        <v>367</v>
      </c>
      <c r="K57" s="36" t="s">
        <v>171</v>
      </c>
      <c r="L57" s="36" t="s">
        <v>355</v>
      </c>
      <c r="M57" s="36" t="s">
        <v>373</v>
      </c>
      <c r="N57" s="36" t="s">
        <v>136</v>
      </c>
      <c r="O57" s="36" t="s">
        <v>55</v>
      </c>
      <c r="P57" s="64" t="s">
        <v>446</v>
      </c>
      <c r="Q57" s="36"/>
      <c r="R57" s="36"/>
      <c r="S57" s="36">
        <v>23</v>
      </c>
      <c r="T57" s="36">
        <v>50</v>
      </c>
      <c r="U57" s="36">
        <v>47</v>
      </c>
      <c r="V57" s="36" t="s">
        <v>49</v>
      </c>
      <c r="W57" s="36">
        <v>50</v>
      </c>
      <c r="X57" s="36">
        <v>24</v>
      </c>
      <c r="Y57" s="36">
        <v>37</v>
      </c>
      <c r="Z57" s="68">
        <f t="shared" si="5"/>
        <v>-23.834638888888886</v>
      </c>
      <c r="AA57" s="68">
        <f t="shared" si="6"/>
        <v>-50.401027777777777</v>
      </c>
      <c r="AB57" s="36" t="s">
        <v>493</v>
      </c>
      <c r="AC57" s="36" t="s">
        <v>475</v>
      </c>
      <c r="AD57" s="25">
        <v>3.5</v>
      </c>
      <c r="AE57" s="38" t="s">
        <v>258</v>
      </c>
      <c r="AF57" s="65">
        <v>1.6</v>
      </c>
      <c r="AG57" s="70">
        <v>250</v>
      </c>
      <c r="AH57" s="87">
        <f>AD57*1000*AG57</f>
        <v>875000</v>
      </c>
      <c r="AI57" s="36" t="s">
        <v>207</v>
      </c>
      <c r="AJ57" s="36" t="s">
        <v>461</v>
      </c>
      <c r="AK57" s="36" t="s">
        <v>58</v>
      </c>
      <c r="AL57" s="36" t="s">
        <v>92</v>
      </c>
      <c r="AM57" s="36" t="s">
        <v>58</v>
      </c>
      <c r="AN57" s="36" t="s">
        <v>153</v>
      </c>
      <c r="AO57" s="25" t="s">
        <v>185</v>
      </c>
      <c r="AP57" s="36" t="s">
        <v>58</v>
      </c>
      <c r="AQ57" s="36" t="s">
        <v>525</v>
      </c>
      <c r="AR57" s="36"/>
      <c r="AS57" s="36" t="s">
        <v>535</v>
      </c>
      <c r="AT57" s="26"/>
    </row>
    <row r="58" spans="1:46" s="66" customFormat="1" ht="15.95" customHeight="1" x14ac:dyDescent="0.25">
      <c r="A58" s="32">
        <v>16</v>
      </c>
      <c r="B58" s="48" t="s">
        <v>253</v>
      </c>
      <c r="C58" s="146" t="s">
        <v>778</v>
      </c>
      <c r="D58" s="25" t="s">
        <v>135</v>
      </c>
      <c r="E58" s="25" t="s">
        <v>213</v>
      </c>
      <c r="F58" s="25" t="s">
        <v>255</v>
      </c>
      <c r="G58" s="25" t="s">
        <v>450</v>
      </c>
      <c r="H58" s="25" t="s">
        <v>449</v>
      </c>
      <c r="I58" s="25" t="s">
        <v>206</v>
      </c>
      <c r="J58" s="25" t="s">
        <v>367</v>
      </c>
      <c r="K58" s="25" t="s">
        <v>209</v>
      </c>
      <c r="L58" s="38" t="s">
        <v>271</v>
      </c>
      <c r="M58" s="25" t="s">
        <v>451</v>
      </c>
      <c r="N58" s="25" t="s">
        <v>136</v>
      </c>
      <c r="O58" s="36" t="s">
        <v>732</v>
      </c>
      <c r="P58" s="25" t="s">
        <v>446</v>
      </c>
      <c r="Q58" s="25"/>
      <c r="R58" s="25"/>
      <c r="S58" s="25">
        <v>0</v>
      </c>
      <c r="T58" s="25">
        <v>2</v>
      </c>
      <c r="U58" s="25">
        <v>50</v>
      </c>
      <c r="V58" s="25" t="s">
        <v>49</v>
      </c>
      <c r="W58" s="25">
        <v>51</v>
      </c>
      <c r="X58" s="25">
        <v>9</v>
      </c>
      <c r="Y58" s="25">
        <v>11</v>
      </c>
      <c r="Z58" s="68">
        <f t="shared" si="5"/>
        <v>-3.4722222222222224E-2</v>
      </c>
      <c r="AA58" s="68">
        <f t="shared" si="6"/>
        <v>-51.150305555555555</v>
      </c>
      <c r="AB58" s="25" t="s">
        <v>668</v>
      </c>
      <c r="AC58" s="25" t="s">
        <v>475</v>
      </c>
      <c r="AD58" s="25">
        <v>7000</v>
      </c>
      <c r="AE58" s="38" t="s">
        <v>258</v>
      </c>
      <c r="AF58" s="65">
        <v>1.7</v>
      </c>
      <c r="AG58" s="65">
        <v>7</v>
      </c>
      <c r="AH58" s="72">
        <f>AD58*1000*AG58</f>
        <v>49000000</v>
      </c>
      <c r="AI58" s="25" t="s">
        <v>453</v>
      </c>
      <c r="AJ58" s="25" t="s">
        <v>207</v>
      </c>
      <c r="AK58" s="25">
        <v>150</v>
      </c>
      <c r="AL58" s="25" t="s">
        <v>92</v>
      </c>
      <c r="AM58" s="25" t="s">
        <v>58</v>
      </c>
      <c r="AN58" s="25" t="s">
        <v>167</v>
      </c>
      <c r="AO58" s="25" t="s">
        <v>452</v>
      </c>
      <c r="AP58" s="25" t="s">
        <v>503</v>
      </c>
      <c r="AQ58" s="25" t="s">
        <v>490</v>
      </c>
      <c r="AR58" s="25"/>
      <c r="AS58" s="36" t="s">
        <v>535</v>
      </c>
      <c r="AT58" s="26"/>
    </row>
    <row r="59" spans="1:46" s="66" customFormat="1" ht="15.95" customHeight="1" x14ac:dyDescent="0.25">
      <c r="A59" s="32">
        <v>17</v>
      </c>
      <c r="B59" s="48" t="s">
        <v>244</v>
      </c>
      <c r="C59" s="146" t="s">
        <v>778</v>
      </c>
      <c r="D59" s="25" t="s">
        <v>135</v>
      </c>
      <c r="E59" s="25" t="s">
        <v>213</v>
      </c>
      <c r="F59" s="25" t="s">
        <v>458</v>
      </c>
      <c r="G59" s="25" t="s">
        <v>470</v>
      </c>
      <c r="H59" s="25" t="s">
        <v>459</v>
      </c>
      <c r="I59" s="25" t="s">
        <v>145</v>
      </c>
      <c r="J59" s="25" t="s">
        <v>367</v>
      </c>
      <c r="K59" s="25" t="s">
        <v>471</v>
      </c>
      <c r="L59" s="25" t="s">
        <v>472</v>
      </c>
      <c r="M59" s="36" t="s">
        <v>419</v>
      </c>
      <c r="N59" s="25" t="s">
        <v>136</v>
      </c>
      <c r="O59" s="36" t="s">
        <v>732</v>
      </c>
      <c r="P59" s="25" t="s">
        <v>446</v>
      </c>
      <c r="Q59" s="25"/>
      <c r="R59" s="73"/>
      <c r="S59" s="25">
        <v>1</v>
      </c>
      <c r="T59" s="25">
        <v>18</v>
      </c>
      <c r="U59" s="25">
        <v>6</v>
      </c>
      <c r="V59" s="25" t="s">
        <v>49</v>
      </c>
      <c r="W59" s="25">
        <v>47</v>
      </c>
      <c r="X59" s="25">
        <v>56</v>
      </c>
      <c r="Y59" s="25">
        <v>20</v>
      </c>
      <c r="Z59" s="68">
        <f t="shared" si="5"/>
        <v>-1.3001666666666667</v>
      </c>
      <c r="AA59" s="68">
        <f t="shared" si="6"/>
        <v>-47.933888888888887</v>
      </c>
      <c r="AB59" s="25" t="s">
        <v>668</v>
      </c>
      <c r="AC59" s="25" t="s">
        <v>476</v>
      </c>
      <c r="AD59" s="25" t="s">
        <v>58</v>
      </c>
      <c r="AE59" s="25" t="s">
        <v>58</v>
      </c>
      <c r="AF59" s="80" t="s">
        <v>58</v>
      </c>
      <c r="AG59" s="80" t="s">
        <v>58</v>
      </c>
      <c r="AH59" s="72" t="s">
        <v>58</v>
      </c>
      <c r="AI59" s="25" t="s">
        <v>262</v>
      </c>
      <c r="AJ59" s="25" t="s">
        <v>207</v>
      </c>
      <c r="AK59" s="25" t="s">
        <v>58</v>
      </c>
      <c r="AL59" s="25" t="s">
        <v>58</v>
      </c>
      <c r="AM59" s="25" t="s">
        <v>58</v>
      </c>
      <c r="AN59" s="25" t="s">
        <v>58</v>
      </c>
      <c r="AO59" s="25" t="s">
        <v>58</v>
      </c>
      <c r="AP59" s="25" t="s">
        <v>506</v>
      </c>
      <c r="AQ59" s="25" t="s">
        <v>490</v>
      </c>
      <c r="AR59" s="25"/>
      <c r="AS59" s="27"/>
      <c r="AT59" s="26"/>
    </row>
    <row r="60" spans="1:46" s="66" customFormat="1" ht="15.95" customHeight="1" x14ac:dyDescent="0.25">
      <c r="A60" s="32">
        <v>18</v>
      </c>
      <c r="B60" s="48" t="s">
        <v>244</v>
      </c>
      <c r="C60" s="146" t="s">
        <v>778</v>
      </c>
      <c r="D60" s="25" t="s">
        <v>135</v>
      </c>
      <c r="E60" s="25" t="s">
        <v>213</v>
      </c>
      <c r="F60" s="25" t="s">
        <v>473</v>
      </c>
      <c r="G60" s="25" t="s">
        <v>713</v>
      </c>
      <c r="H60" s="25" t="s">
        <v>714</v>
      </c>
      <c r="I60" s="25" t="s">
        <v>145</v>
      </c>
      <c r="J60" s="25" t="s">
        <v>367</v>
      </c>
      <c r="K60" s="25" t="s">
        <v>471</v>
      </c>
      <c r="L60" s="25" t="s">
        <v>472</v>
      </c>
      <c r="M60" s="25" t="s">
        <v>665</v>
      </c>
      <c r="N60" s="25" t="s">
        <v>136</v>
      </c>
      <c r="O60" s="36" t="s">
        <v>732</v>
      </c>
      <c r="P60" s="25" t="s">
        <v>446</v>
      </c>
      <c r="Q60" s="25"/>
      <c r="R60" s="73"/>
      <c r="S60" s="25">
        <v>1</v>
      </c>
      <c r="T60" s="25">
        <v>18</v>
      </c>
      <c r="U60" s="25">
        <v>6</v>
      </c>
      <c r="V60" s="25" t="s">
        <v>49</v>
      </c>
      <c r="W60" s="25">
        <v>47</v>
      </c>
      <c r="X60" s="25">
        <v>56</v>
      </c>
      <c r="Y60" s="25">
        <v>20</v>
      </c>
      <c r="Z60" s="68">
        <f t="shared" si="5"/>
        <v>-1.3001666666666667</v>
      </c>
      <c r="AA60" s="68">
        <f t="shared" si="6"/>
        <v>-47.933888888888887</v>
      </c>
      <c r="AB60" s="25" t="s">
        <v>668</v>
      </c>
      <c r="AC60" s="25" t="s">
        <v>476</v>
      </c>
      <c r="AD60" s="25" t="s">
        <v>58</v>
      </c>
      <c r="AE60" s="25" t="s">
        <v>58</v>
      </c>
      <c r="AF60" s="80" t="s">
        <v>58</v>
      </c>
      <c r="AG60" s="80" t="s">
        <v>58</v>
      </c>
      <c r="AH60" s="72" t="s">
        <v>58</v>
      </c>
      <c r="AI60" s="25" t="s">
        <v>262</v>
      </c>
      <c r="AJ60" s="25" t="s">
        <v>207</v>
      </c>
      <c r="AK60" s="25" t="s">
        <v>58</v>
      </c>
      <c r="AL60" s="25" t="s">
        <v>58</v>
      </c>
      <c r="AM60" s="25" t="s">
        <v>58</v>
      </c>
      <c r="AN60" s="25" t="s">
        <v>58</v>
      </c>
      <c r="AO60" s="25" t="s">
        <v>58</v>
      </c>
      <c r="AP60" s="25" t="s">
        <v>58</v>
      </c>
      <c r="AQ60" s="25" t="s">
        <v>490</v>
      </c>
      <c r="AR60" s="25"/>
      <c r="AS60" s="27"/>
      <c r="AT60" s="26"/>
    </row>
    <row r="61" spans="1:46" s="66" customFormat="1" ht="15.95" customHeight="1" x14ac:dyDescent="0.25">
      <c r="A61" s="32">
        <v>19</v>
      </c>
      <c r="B61" s="67" t="s">
        <v>771</v>
      </c>
      <c r="C61" s="146" t="s">
        <v>778</v>
      </c>
      <c r="D61" s="36" t="s">
        <v>135</v>
      </c>
      <c r="E61" s="36" t="s">
        <v>55</v>
      </c>
      <c r="F61" s="36" t="s">
        <v>168</v>
      </c>
      <c r="G61" s="36" t="s">
        <v>169</v>
      </c>
      <c r="H61" s="36" t="s">
        <v>170</v>
      </c>
      <c r="I61" s="36" t="s">
        <v>145</v>
      </c>
      <c r="J61" s="36"/>
      <c r="K61" s="36" t="s">
        <v>171</v>
      </c>
      <c r="L61" s="36" t="s">
        <v>355</v>
      </c>
      <c r="M61" s="36" t="s">
        <v>362</v>
      </c>
      <c r="N61" s="36" t="s">
        <v>363</v>
      </c>
      <c r="O61" s="36" t="s">
        <v>55</v>
      </c>
      <c r="P61" s="64" t="s">
        <v>446</v>
      </c>
      <c r="Q61" s="36"/>
      <c r="R61" s="36"/>
      <c r="S61" s="36">
        <v>1</v>
      </c>
      <c r="T61" s="36">
        <v>22</v>
      </c>
      <c r="U61" s="36">
        <v>29</v>
      </c>
      <c r="V61" s="36" t="s">
        <v>49</v>
      </c>
      <c r="W61" s="36">
        <v>48</v>
      </c>
      <c r="X61" s="36">
        <v>23</v>
      </c>
      <c r="Y61" s="36">
        <v>40</v>
      </c>
      <c r="Z61" s="68">
        <f t="shared" si="5"/>
        <v>-1.3674722222222222</v>
      </c>
      <c r="AA61" s="68">
        <f t="shared" si="6"/>
        <v>-48.384444444444441</v>
      </c>
      <c r="AB61" s="36" t="s">
        <v>493</v>
      </c>
      <c r="AC61" s="36" t="s">
        <v>476</v>
      </c>
      <c r="AD61" s="25">
        <v>1</v>
      </c>
      <c r="AE61" s="38" t="s">
        <v>258</v>
      </c>
      <c r="AF61" s="65">
        <v>1.6</v>
      </c>
      <c r="AG61" s="65">
        <v>250</v>
      </c>
      <c r="AH61" s="87">
        <f>AD61*1000*AG61</f>
        <v>250000</v>
      </c>
      <c r="AI61" s="36" t="s">
        <v>273</v>
      </c>
      <c r="AJ61" s="36" t="s">
        <v>207</v>
      </c>
      <c r="AK61" s="36"/>
      <c r="AL61" s="36" t="s">
        <v>92</v>
      </c>
      <c r="AM61" s="36" t="s">
        <v>58</v>
      </c>
      <c r="AN61" s="36" t="s">
        <v>105</v>
      </c>
      <c r="AO61" s="36" t="s">
        <v>360</v>
      </c>
      <c r="AP61" s="36" t="s">
        <v>58</v>
      </c>
      <c r="AQ61" s="36" t="s">
        <v>361</v>
      </c>
      <c r="AR61" s="36"/>
      <c r="AS61" s="38" t="s">
        <v>728</v>
      </c>
      <c r="AT61" s="26"/>
    </row>
    <row r="62" spans="1:46" s="66" customFormat="1" ht="15.95" customHeight="1" x14ac:dyDescent="0.25">
      <c r="A62" s="32">
        <v>20</v>
      </c>
      <c r="B62" s="76" t="s">
        <v>767</v>
      </c>
      <c r="C62" s="146" t="s">
        <v>778</v>
      </c>
      <c r="D62" s="36" t="s">
        <v>135</v>
      </c>
      <c r="E62" s="36" t="s">
        <v>213</v>
      </c>
      <c r="F62" s="38" t="s">
        <v>704</v>
      </c>
      <c r="G62" s="38" t="s">
        <v>269</v>
      </c>
      <c r="H62" s="38" t="s">
        <v>130</v>
      </c>
      <c r="I62" s="38" t="s">
        <v>46</v>
      </c>
      <c r="J62" s="38" t="s">
        <v>270</v>
      </c>
      <c r="K62" s="38" t="s">
        <v>266</v>
      </c>
      <c r="L62" s="38" t="s">
        <v>271</v>
      </c>
      <c r="M62" s="36" t="s">
        <v>272</v>
      </c>
      <c r="N62" s="36" t="s">
        <v>136</v>
      </c>
      <c r="O62" s="36" t="s">
        <v>213</v>
      </c>
      <c r="P62" s="64" t="s">
        <v>446</v>
      </c>
      <c r="Q62" s="38"/>
      <c r="R62" s="36"/>
      <c r="S62" s="38">
        <v>10</v>
      </c>
      <c r="T62" s="38">
        <v>0</v>
      </c>
      <c r="U62" s="38">
        <v>0</v>
      </c>
      <c r="V62" s="38" t="s">
        <v>49</v>
      </c>
      <c r="W62" s="38">
        <v>67</v>
      </c>
      <c r="X62" s="38">
        <v>85</v>
      </c>
      <c r="Y62" s="38">
        <v>0</v>
      </c>
      <c r="Z62" s="68">
        <f t="shared" si="5"/>
        <v>-10</v>
      </c>
      <c r="AA62" s="68">
        <f t="shared" si="6"/>
        <v>-68.416666666666671</v>
      </c>
      <c r="AB62" s="25" t="s">
        <v>456</v>
      </c>
      <c r="AC62" s="36" t="s">
        <v>58</v>
      </c>
      <c r="AD62" s="36" t="s">
        <v>58</v>
      </c>
      <c r="AE62" s="36" t="s">
        <v>58</v>
      </c>
      <c r="AF62" s="70">
        <v>1.7</v>
      </c>
      <c r="AG62" s="70">
        <v>8</v>
      </c>
      <c r="AH62" s="72" t="s">
        <v>58</v>
      </c>
      <c r="AI62" s="36" t="s">
        <v>207</v>
      </c>
      <c r="AJ62" s="36" t="s">
        <v>208</v>
      </c>
      <c r="AK62" s="38" t="s">
        <v>58</v>
      </c>
      <c r="AL62" s="38" t="s">
        <v>102</v>
      </c>
      <c r="AM62" s="36" t="s">
        <v>709</v>
      </c>
      <c r="AN62" s="38" t="s">
        <v>105</v>
      </c>
      <c r="AO62" s="36" t="s">
        <v>275</v>
      </c>
      <c r="AP62" s="36" t="s">
        <v>58</v>
      </c>
      <c r="AQ62" s="36" t="s">
        <v>711</v>
      </c>
      <c r="AR62" s="36"/>
      <c r="AS62" s="38"/>
    </row>
    <row r="63" spans="1:46" ht="15.95" customHeight="1" x14ac:dyDescent="0.25">
      <c r="A63" s="32">
        <v>21</v>
      </c>
      <c r="B63" s="67" t="s">
        <v>770</v>
      </c>
      <c r="C63" s="146" t="s">
        <v>778</v>
      </c>
      <c r="D63" s="25" t="s">
        <v>135</v>
      </c>
      <c r="E63" s="25" t="s">
        <v>213</v>
      </c>
      <c r="F63" s="36" t="s">
        <v>233</v>
      </c>
      <c r="G63" s="36" t="s">
        <v>235</v>
      </c>
      <c r="H63" s="36" t="s">
        <v>164</v>
      </c>
      <c r="I63" s="36" t="s">
        <v>68</v>
      </c>
      <c r="J63" s="25" t="s">
        <v>509</v>
      </c>
      <c r="K63" s="36" t="s">
        <v>345</v>
      </c>
      <c r="L63" s="36" t="s">
        <v>346</v>
      </c>
      <c r="M63" s="36" t="s">
        <v>212</v>
      </c>
      <c r="N63" s="36" t="s">
        <v>136</v>
      </c>
      <c r="O63" s="36" t="s">
        <v>213</v>
      </c>
      <c r="P63" s="64" t="s">
        <v>446</v>
      </c>
      <c r="Q63" s="36"/>
      <c r="R63" s="36"/>
      <c r="S63" s="36">
        <v>7</v>
      </c>
      <c r="T63" s="36">
        <v>31</v>
      </c>
      <c r="U63" s="36">
        <v>19</v>
      </c>
      <c r="V63" s="36" t="s">
        <v>49</v>
      </c>
      <c r="W63" s="36">
        <v>63</v>
      </c>
      <c r="X63" s="36">
        <v>1</v>
      </c>
      <c r="Y63" s="36">
        <v>29</v>
      </c>
      <c r="Z63" s="68">
        <f t="shared" si="5"/>
        <v>-7.5171944444444447</v>
      </c>
      <c r="AA63" s="68">
        <f t="shared" si="6"/>
        <v>-63.017472222222224</v>
      </c>
      <c r="AB63" s="25" t="s">
        <v>456</v>
      </c>
      <c r="AC63" s="25" t="s">
        <v>475</v>
      </c>
      <c r="AD63" s="93">
        <v>1800</v>
      </c>
      <c r="AE63" s="38" t="s">
        <v>258</v>
      </c>
      <c r="AF63" s="70">
        <v>1.7</v>
      </c>
      <c r="AG63" s="70">
        <v>8</v>
      </c>
      <c r="AH63" s="72">
        <f>AD63*1000*AG63</f>
        <v>14400000</v>
      </c>
      <c r="AI63" s="36" t="s">
        <v>259</v>
      </c>
      <c r="AJ63" s="36" t="s">
        <v>194</v>
      </c>
      <c r="AK63" s="25" t="s">
        <v>58</v>
      </c>
      <c r="AL63" s="38" t="s">
        <v>102</v>
      </c>
      <c r="AM63" s="36" t="s">
        <v>491</v>
      </c>
      <c r="AN63" s="38" t="s">
        <v>105</v>
      </c>
      <c r="AO63" s="38" t="s">
        <v>275</v>
      </c>
      <c r="AP63" s="36" t="s">
        <v>58</v>
      </c>
      <c r="AQ63" s="36" t="s">
        <v>490</v>
      </c>
      <c r="AR63" s="36"/>
      <c r="AS63" s="36" t="s">
        <v>534</v>
      </c>
    </row>
    <row r="64" spans="1:46" ht="15.95" customHeight="1" x14ac:dyDescent="0.25">
      <c r="A64" s="32">
        <v>22</v>
      </c>
      <c r="B64" s="67" t="s">
        <v>770</v>
      </c>
      <c r="C64" s="146" t="s">
        <v>778</v>
      </c>
      <c r="D64" s="25" t="s">
        <v>135</v>
      </c>
      <c r="E64" s="25" t="s">
        <v>213</v>
      </c>
      <c r="F64" s="25" t="s">
        <v>337</v>
      </c>
      <c r="G64" s="39" t="s">
        <v>508</v>
      </c>
      <c r="H64" s="25" t="s">
        <v>338</v>
      </c>
      <c r="I64" s="25" t="s">
        <v>68</v>
      </c>
      <c r="J64" s="25" t="s">
        <v>509</v>
      </c>
      <c r="K64" s="64" t="s">
        <v>345</v>
      </c>
      <c r="L64" s="64" t="s">
        <v>346</v>
      </c>
      <c r="M64" s="64" t="s">
        <v>212</v>
      </c>
      <c r="N64" s="64" t="s">
        <v>136</v>
      </c>
      <c r="O64" s="36" t="s">
        <v>213</v>
      </c>
      <c r="P64" s="64" t="s">
        <v>446</v>
      </c>
      <c r="Q64" s="25"/>
      <c r="R64" s="25"/>
      <c r="S64" s="94">
        <v>4</v>
      </c>
      <c r="T64" s="94">
        <v>22</v>
      </c>
      <c r="U64" s="94">
        <v>48</v>
      </c>
      <c r="V64" s="94" t="s">
        <v>49</v>
      </c>
      <c r="W64" s="94">
        <v>70</v>
      </c>
      <c r="X64" s="94">
        <v>2</v>
      </c>
      <c r="Y64" s="94">
        <v>20</v>
      </c>
      <c r="Z64" s="68">
        <f t="shared" si="5"/>
        <v>-4.3679999999999994</v>
      </c>
      <c r="AA64" s="68">
        <f t="shared" si="6"/>
        <v>-70.033888888888882</v>
      </c>
      <c r="AB64" s="25" t="s">
        <v>456</v>
      </c>
      <c r="AC64" s="25" t="s">
        <v>477</v>
      </c>
      <c r="AD64" s="25">
        <v>20</v>
      </c>
      <c r="AE64" s="38" t="s">
        <v>258</v>
      </c>
      <c r="AF64" s="70">
        <v>1.7</v>
      </c>
      <c r="AG64" s="70">
        <v>8</v>
      </c>
      <c r="AH64" s="72">
        <f>AD64*1000*AG64</f>
        <v>160000</v>
      </c>
      <c r="AI64" s="36" t="s">
        <v>462</v>
      </c>
      <c r="AJ64" s="36" t="s">
        <v>259</v>
      </c>
      <c r="AK64" s="25" t="s">
        <v>58</v>
      </c>
      <c r="AL64" s="38" t="s">
        <v>102</v>
      </c>
      <c r="AM64" s="36" t="s">
        <v>491</v>
      </c>
      <c r="AN64" s="38" t="s">
        <v>105</v>
      </c>
      <c r="AO64" s="38" t="s">
        <v>275</v>
      </c>
      <c r="AP64" s="36" t="s">
        <v>58</v>
      </c>
      <c r="AQ64" s="36" t="s">
        <v>490</v>
      </c>
      <c r="AR64" s="36"/>
      <c r="AS64" s="36" t="s">
        <v>534</v>
      </c>
    </row>
    <row r="65" spans="1:46" ht="15.95" customHeight="1" x14ac:dyDescent="0.25">
      <c r="A65" s="32">
        <v>23</v>
      </c>
      <c r="B65" s="67" t="s">
        <v>770</v>
      </c>
      <c r="C65" s="146" t="s">
        <v>778</v>
      </c>
      <c r="D65" s="25" t="s">
        <v>135</v>
      </c>
      <c r="E65" s="25" t="s">
        <v>213</v>
      </c>
      <c r="F65" s="25" t="s">
        <v>339</v>
      </c>
      <c r="G65" s="39" t="s">
        <v>480</v>
      </c>
      <c r="H65" s="25" t="s">
        <v>340</v>
      </c>
      <c r="I65" s="25" t="s">
        <v>68</v>
      </c>
      <c r="J65" s="25" t="s">
        <v>509</v>
      </c>
      <c r="K65" s="64" t="s">
        <v>345</v>
      </c>
      <c r="L65" s="64" t="s">
        <v>346</v>
      </c>
      <c r="M65" s="64" t="s">
        <v>212</v>
      </c>
      <c r="N65" s="64" t="s">
        <v>136</v>
      </c>
      <c r="O65" s="36" t="s">
        <v>213</v>
      </c>
      <c r="P65" s="64" t="s">
        <v>446</v>
      </c>
      <c r="Q65" s="25"/>
      <c r="R65" s="25"/>
      <c r="S65" s="94">
        <v>8</v>
      </c>
      <c r="T65" s="94">
        <v>43</v>
      </c>
      <c r="U65" s="94">
        <v>26</v>
      </c>
      <c r="V65" s="94" t="s">
        <v>49</v>
      </c>
      <c r="W65" s="94">
        <v>67</v>
      </c>
      <c r="X65" s="94">
        <v>8</v>
      </c>
      <c r="Y65" s="94">
        <f ca="1">S65:Y5931</f>
        <v>0</v>
      </c>
      <c r="Z65" s="68">
        <f t="shared" si="5"/>
        <v>-8.7173888888888893</v>
      </c>
      <c r="AA65" s="68">
        <f t="shared" ca="1" si="6"/>
        <v>-68.484444444444449</v>
      </c>
      <c r="AB65" s="25" t="s">
        <v>456</v>
      </c>
      <c r="AC65" s="25" t="s">
        <v>476</v>
      </c>
      <c r="AD65" s="25">
        <v>108</v>
      </c>
      <c r="AE65" s="38" t="s">
        <v>258</v>
      </c>
      <c r="AF65" s="70">
        <v>1.7</v>
      </c>
      <c r="AG65" s="70">
        <v>8</v>
      </c>
      <c r="AH65" s="72">
        <f>AD65*1000*AG65</f>
        <v>864000</v>
      </c>
      <c r="AI65" s="36" t="s">
        <v>462</v>
      </c>
      <c r="AJ65" s="36" t="s">
        <v>259</v>
      </c>
      <c r="AK65" s="25" t="s">
        <v>58</v>
      </c>
      <c r="AL65" s="38" t="s">
        <v>102</v>
      </c>
      <c r="AM65" s="36" t="s">
        <v>491</v>
      </c>
      <c r="AN65" s="38" t="s">
        <v>105</v>
      </c>
      <c r="AO65" s="38" t="s">
        <v>275</v>
      </c>
      <c r="AP65" s="36" t="s">
        <v>58</v>
      </c>
      <c r="AQ65" s="36" t="s">
        <v>490</v>
      </c>
      <c r="AR65" s="36"/>
      <c r="AS65" s="36" t="s">
        <v>534</v>
      </c>
    </row>
    <row r="66" spans="1:46" ht="15.95" customHeight="1" x14ac:dyDescent="0.25">
      <c r="A66" s="32">
        <v>24</v>
      </c>
      <c r="B66" s="67" t="s">
        <v>770</v>
      </c>
      <c r="C66" s="146" t="s">
        <v>778</v>
      </c>
      <c r="D66" s="25" t="s">
        <v>135</v>
      </c>
      <c r="E66" s="25" t="s">
        <v>213</v>
      </c>
      <c r="F66" s="25" t="s">
        <v>341</v>
      </c>
      <c r="G66" s="39" t="s">
        <v>481</v>
      </c>
      <c r="H66" s="25" t="s">
        <v>99</v>
      </c>
      <c r="I66" s="25" t="s">
        <v>68</v>
      </c>
      <c r="J66" s="25" t="s">
        <v>509</v>
      </c>
      <c r="K66" s="64" t="s">
        <v>345</v>
      </c>
      <c r="L66" s="64" t="s">
        <v>346</v>
      </c>
      <c r="M66" s="64" t="s">
        <v>212</v>
      </c>
      <c r="N66" s="64" t="s">
        <v>136</v>
      </c>
      <c r="O66" s="36" t="s">
        <v>213</v>
      </c>
      <c r="P66" s="64" t="s">
        <v>446</v>
      </c>
      <c r="Q66" s="25"/>
      <c r="R66" s="25"/>
      <c r="S66" s="94">
        <v>4</v>
      </c>
      <c r="T66" s="94">
        <v>51</v>
      </c>
      <c r="U66" s="94">
        <v>58</v>
      </c>
      <c r="V66" s="94" t="s">
        <v>49</v>
      </c>
      <c r="W66" s="94" t="e">
        <f>#REF!</f>
        <v>#REF!</v>
      </c>
      <c r="X66" s="94">
        <v>53</v>
      </c>
      <c r="Y66" s="94">
        <v>13</v>
      </c>
      <c r="Z66" s="68">
        <v>-4.8816660000000001</v>
      </c>
      <c r="AA66" s="68">
        <v>-66.896635000000003</v>
      </c>
      <c r="AB66" s="25" t="s">
        <v>456</v>
      </c>
      <c r="AC66" s="25" t="s">
        <v>475</v>
      </c>
      <c r="AD66" s="25">
        <v>1200</v>
      </c>
      <c r="AE66" s="38" t="s">
        <v>258</v>
      </c>
      <c r="AF66" s="70">
        <v>1.7</v>
      </c>
      <c r="AG66" s="70">
        <v>8</v>
      </c>
      <c r="AH66" s="72">
        <f>AD66*1000*AG66</f>
        <v>9600000</v>
      </c>
      <c r="AI66" s="36" t="s">
        <v>462</v>
      </c>
      <c r="AJ66" s="36" t="s">
        <v>259</v>
      </c>
      <c r="AK66" s="25" t="s">
        <v>58</v>
      </c>
      <c r="AL66" s="38" t="s">
        <v>102</v>
      </c>
      <c r="AM66" s="36" t="s">
        <v>491</v>
      </c>
      <c r="AN66" s="38" t="s">
        <v>105</v>
      </c>
      <c r="AO66" s="38" t="s">
        <v>275</v>
      </c>
      <c r="AP66" s="36" t="s">
        <v>58</v>
      </c>
      <c r="AQ66" s="36" t="s">
        <v>490</v>
      </c>
      <c r="AR66" s="36"/>
      <c r="AS66" s="36" t="s">
        <v>534</v>
      </c>
    </row>
    <row r="67" spans="1:46" ht="15.95" customHeight="1" x14ac:dyDescent="0.25">
      <c r="A67" s="32">
        <v>25</v>
      </c>
      <c r="B67" s="67" t="s">
        <v>770</v>
      </c>
      <c r="C67" s="146" t="s">
        <v>778</v>
      </c>
      <c r="D67" s="25" t="s">
        <v>135</v>
      </c>
      <c r="E67" s="25" t="s">
        <v>213</v>
      </c>
      <c r="F67" s="25" t="s">
        <v>342</v>
      </c>
      <c r="G67" s="39" t="s">
        <v>482</v>
      </c>
      <c r="H67" s="25" t="s">
        <v>173</v>
      </c>
      <c r="I67" s="25" t="s">
        <v>68</v>
      </c>
      <c r="J67" s="25" t="s">
        <v>509</v>
      </c>
      <c r="K67" s="25" t="s">
        <v>224</v>
      </c>
      <c r="L67" s="64" t="s">
        <v>346</v>
      </c>
      <c r="M67" s="64" t="s">
        <v>212</v>
      </c>
      <c r="N67" s="64" t="s">
        <v>136</v>
      </c>
      <c r="O67" s="36" t="s">
        <v>213</v>
      </c>
      <c r="P67" s="64" t="s">
        <v>446</v>
      </c>
      <c r="Q67" s="25"/>
      <c r="R67" s="25"/>
      <c r="S67" s="94">
        <v>3</v>
      </c>
      <c r="T67" s="94">
        <v>50</v>
      </c>
      <c r="U67" s="94">
        <v>0</v>
      </c>
      <c r="V67" s="94" t="s">
        <v>49</v>
      </c>
      <c r="W67" s="94">
        <v>62</v>
      </c>
      <c r="X67" s="94">
        <v>3</v>
      </c>
      <c r="Y67" s="94">
        <v>0</v>
      </c>
      <c r="Z67" s="68">
        <f>(S67+T67/60+U67/36000)*(-1)</f>
        <v>-3.8333333333333335</v>
      </c>
      <c r="AA67" s="68">
        <f>(W67+X67/60+Y67/36000)*(-1)</f>
        <v>-62.05</v>
      </c>
      <c r="AB67" s="25" t="s">
        <v>456</v>
      </c>
      <c r="AC67" s="25" t="s">
        <v>58</v>
      </c>
      <c r="AD67" s="25" t="s">
        <v>516</v>
      </c>
      <c r="AE67" s="38" t="s">
        <v>258</v>
      </c>
      <c r="AF67" s="70">
        <v>1.7</v>
      </c>
      <c r="AG67" s="70">
        <v>8</v>
      </c>
      <c r="AH67" s="72" t="s">
        <v>58</v>
      </c>
      <c r="AI67" s="36" t="s">
        <v>462</v>
      </c>
      <c r="AJ67" s="36" t="s">
        <v>259</v>
      </c>
      <c r="AK67" s="25" t="s">
        <v>58</v>
      </c>
      <c r="AL67" s="38" t="s">
        <v>102</v>
      </c>
      <c r="AM67" s="36" t="s">
        <v>491</v>
      </c>
      <c r="AN67" s="38" t="s">
        <v>105</v>
      </c>
      <c r="AO67" s="38" t="s">
        <v>275</v>
      </c>
      <c r="AP67" s="36" t="s">
        <v>58</v>
      </c>
      <c r="AQ67" s="36" t="s">
        <v>490</v>
      </c>
      <c r="AR67" s="36"/>
      <c r="AS67" s="36" t="s">
        <v>534</v>
      </c>
    </row>
    <row r="68" spans="1:46" ht="15.95" customHeight="1" x14ac:dyDescent="0.25">
      <c r="A68" s="32">
        <v>26</v>
      </c>
      <c r="B68" s="67" t="s">
        <v>770</v>
      </c>
      <c r="C68" s="146" t="s">
        <v>778</v>
      </c>
      <c r="D68" s="25" t="s">
        <v>135</v>
      </c>
      <c r="E68" s="25" t="s">
        <v>213</v>
      </c>
      <c r="F68" s="25" t="s">
        <v>343</v>
      </c>
      <c r="G68" s="39" t="s">
        <v>58</v>
      </c>
      <c r="H68" s="25" t="s">
        <v>173</v>
      </c>
      <c r="I68" s="25" t="s">
        <v>68</v>
      </c>
      <c r="J68" s="25" t="s">
        <v>509</v>
      </c>
      <c r="K68" s="64" t="s">
        <v>345</v>
      </c>
      <c r="L68" s="64" t="s">
        <v>346</v>
      </c>
      <c r="M68" s="64" t="s">
        <v>212</v>
      </c>
      <c r="N68" s="64" t="s">
        <v>136</v>
      </c>
      <c r="O68" s="36" t="s">
        <v>213</v>
      </c>
      <c r="P68" s="64" t="s">
        <v>446</v>
      </c>
      <c r="Q68" s="25"/>
      <c r="R68" s="25"/>
      <c r="S68" s="25"/>
      <c r="T68" s="25"/>
      <c r="U68" s="25"/>
      <c r="V68" s="25"/>
      <c r="W68" s="25"/>
      <c r="X68" s="25"/>
      <c r="Y68" s="25"/>
      <c r="Z68" s="95">
        <v>-3.8430460000000002</v>
      </c>
      <c r="AA68" s="95">
        <v>-62.063429999999997</v>
      </c>
      <c r="AB68" s="25" t="s">
        <v>456</v>
      </c>
      <c r="AC68" s="25" t="s">
        <v>475</v>
      </c>
      <c r="AD68" s="25">
        <v>27000</v>
      </c>
      <c r="AE68" s="38" t="s">
        <v>258</v>
      </c>
      <c r="AF68" s="70">
        <v>1.7</v>
      </c>
      <c r="AG68" s="70">
        <v>8</v>
      </c>
      <c r="AH68" s="72">
        <f>AD68*1000*AG68</f>
        <v>216000000</v>
      </c>
      <c r="AI68" s="36" t="s">
        <v>259</v>
      </c>
      <c r="AJ68" s="36" t="s">
        <v>194</v>
      </c>
      <c r="AK68" s="25" t="s">
        <v>58</v>
      </c>
      <c r="AL68" s="38" t="s">
        <v>102</v>
      </c>
      <c r="AM68" s="36" t="s">
        <v>491</v>
      </c>
      <c r="AN68" s="38" t="s">
        <v>105</v>
      </c>
      <c r="AO68" s="38" t="s">
        <v>275</v>
      </c>
      <c r="AP68" s="36" t="s">
        <v>58</v>
      </c>
      <c r="AQ68" s="36" t="s">
        <v>490</v>
      </c>
      <c r="AR68" s="36"/>
      <c r="AS68" s="36" t="s">
        <v>534</v>
      </c>
    </row>
    <row r="69" spans="1:46" ht="15.95" customHeight="1" x14ac:dyDescent="0.25">
      <c r="A69" s="32">
        <v>27</v>
      </c>
      <c r="B69" s="67" t="s">
        <v>770</v>
      </c>
      <c r="C69" s="146" t="s">
        <v>778</v>
      </c>
      <c r="D69" s="25" t="s">
        <v>135</v>
      </c>
      <c r="E69" s="25" t="s">
        <v>213</v>
      </c>
      <c r="F69" s="25" t="s">
        <v>347</v>
      </c>
      <c r="G69" s="39" t="s">
        <v>483</v>
      </c>
      <c r="H69" s="25" t="s">
        <v>164</v>
      </c>
      <c r="I69" s="25" t="s">
        <v>68</v>
      </c>
      <c r="J69" s="25" t="s">
        <v>509</v>
      </c>
      <c r="K69" s="64" t="s">
        <v>345</v>
      </c>
      <c r="L69" s="64" t="s">
        <v>346</v>
      </c>
      <c r="M69" s="64" t="s">
        <v>212</v>
      </c>
      <c r="N69" s="64" t="s">
        <v>136</v>
      </c>
      <c r="O69" s="36" t="s">
        <v>213</v>
      </c>
      <c r="P69" s="64" t="s">
        <v>446</v>
      </c>
      <c r="Q69" s="25"/>
      <c r="R69" s="25"/>
      <c r="S69" s="94">
        <v>7</v>
      </c>
      <c r="T69" s="94">
        <v>30</v>
      </c>
      <c r="U69" s="94">
        <v>17</v>
      </c>
      <c r="V69" s="94" t="s">
        <v>49</v>
      </c>
      <c r="W69" s="94">
        <v>63</v>
      </c>
      <c r="X69" s="94">
        <v>1</v>
      </c>
      <c r="Y69" s="94">
        <v>38</v>
      </c>
      <c r="Z69" s="68">
        <f>(S69+T69/60+U69/36000)*(-1)</f>
        <v>-7.5004722222222222</v>
      </c>
      <c r="AA69" s="68">
        <f>(W69+X69/60+Y69/36000)*(-1)</f>
        <v>-63.017722222222218</v>
      </c>
      <c r="AB69" s="25" t="s">
        <v>668</v>
      </c>
      <c r="AC69" s="25" t="s">
        <v>476</v>
      </c>
      <c r="AD69" s="25">
        <v>600</v>
      </c>
      <c r="AE69" s="38" t="s">
        <v>258</v>
      </c>
      <c r="AF69" s="70">
        <v>1.7</v>
      </c>
      <c r="AG69" s="70">
        <v>8</v>
      </c>
      <c r="AH69" s="72">
        <f>AD69*1000*AG69</f>
        <v>4800000</v>
      </c>
      <c r="AI69" s="36" t="s">
        <v>259</v>
      </c>
      <c r="AJ69" s="36" t="s">
        <v>194</v>
      </c>
      <c r="AK69" s="25" t="s">
        <v>58</v>
      </c>
      <c r="AL69" s="38" t="s">
        <v>102</v>
      </c>
      <c r="AM69" s="36" t="s">
        <v>491</v>
      </c>
      <c r="AN69" s="38" t="s">
        <v>105</v>
      </c>
      <c r="AO69" s="38" t="s">
        <v>275</v>
      </c>
      <c r="AP69" s="36" t="s">
        <v>58</v>
      </c>
      <c r="AQ69" s="36" t="s">
        <v>490</v>
      </c>
      <c r="AR69" s="36"/>
      <c r="AS69" s="36" t="s">
        <v>534</v>
      </c>
    </row>
    <row r="70" spans="1:46" ht="15.95" customHeight="1" x14ac:dyDescent="0.25">
      <c r="A70" s="32">
        <v>28</v>
      </c>
      <c r="B70" s="67" t="s">
        <v>770</v>
      </c>
      <c r="C70" s="146" t="s">
        <v>778</v>
      </c>
      <c r="D70" s="25" t="s">
        <v>135</v>
      </c>
      <c r="E70" s="25" t="s">
        <v>213</v>
      </c>
      <c r="F70" s="25" t="s">
        <v>348</v>
      </c>
      <c r="G70" s="39" t="s">
        <v>58</v>
      </c>
      <c r="H70" s="25" t="s">
        <v>164</v>
      </c>
      <c r="I70" s="25" t="s">
        <v>68</v>
      </c>
      <c r="J70" s="25" t="s">
        <v>509</v>
      </c>
      <c r="K70" s="64" t="s">
        <v>345</v>
      </c>
      <c r="L70" s="64" t="s">
        <v>346</v>
      </c>
      <c r="M70" s="64" t="s">
        <v>212</v>
      </c>
      <c r="N70" s="64" t="s">
        <v>136</v>
      </c>
      <c r="O70" s="36" t="s">
        <v>213</v>
      </c>
      <c r="P70" s="64" t="s">
        <v>446</v>
      </c>
      <c r="Q70" s="25"/>
      <c r="R70" s="25"/>
      <c r="S70" s="94"/>
      <c r="T70" s="94"/>
      <c r="U70" s="94"/>
      <c r="V70" s="94"/>
      <c r="W70" s="94"/>
      <c r="X70" s="94"/>
      <c r="Y70" s="94"/>
      <c r="Z70" s="96">
        <v>-7.5122249999999999</v>
      </c>
      <c r="AA70" s="96">
        <v>-63.026698000000003</v>
      </c>
      <c r="AB70" s="25" t="s">
        <v>668</v>
      </c>
      <c r="AC70" s="25" t="s">
        <v>476</v>
      </c>
      <c r="AD70" s="25">
        <v>700</v>
      </c>
      <c r="AE70" s="38" t="s">
        <v>258</v>
      </c>
      <c r="AF70" s="70">
        <v>1.7</v>
      </c>
      <c r="AG70" s="70">
        <v>8</v>
      </c>
      <c r="AH70" s="72">
        <f>AD70*1000*AG70</f>
        <v>5600000</v>
      </c>
      <c r="AI70" s="36" t="s">
        <v>462</v>
      </c>
      <c r="AJ70" s="36" t="s">
        <v>259</v>
      </c>
      <c r="AK70" s="25" t="s">
        <v>58</v>
      </c>
      <c r="AL70" s="38" t="s">
        <v>102</v>
      </c>
      <c r="AM70" s="36" t="s">
        <v>491</v>
      </c>
      <c r="AN70" s="38" t="s">
        <v>105</v>
      </c>
      <c r="AO70" s="38" t="s">
        <v>275</v>
      </c>
      <c r="AP70" s="36" t="s">
        <v>58</v>
      </c>
      <c r="AQ70" s="36" t="s">
        <v>490</v>
      </c>
      <c r="AR70" s="36"/>
      <c r="AS70" s="36" t="s">
        <v>534</v>
      </c>
    </row>
    <row r="71" spans="1:46" ht="15.95" customHeight="1" x14ac:dyDescent="0.25">
      <c r="A71" s="32">
        <v>29</v>
      </c>
      <c r="B71" s="67" t="s">
        <v>770</v>
      </c>
      <c r="C71" s="146" t="s">
        <v>778</v>
      </c>
      <c r="D71" s="25" t="s">
        <v>135</v>
      </c>
      <c r="E71" s="25" t="s">
        <v>213</v>
      </c>
      <c r="F71" s="25" t="s">
        <v>349</v>
      </c>
      <c r="G71" s="39" t="s">
        <v>484</v>
      </c>
      <c r="H71" s="25" t="s">
        <v>182</v>
      </c>
      <c r="I71" s="25" t="s">
        <v>68</v>
      </c>
      <c r="J71" s="25" t="s">
        <v>509</v>
      </c>
      <c r="K71" s="64" t="s">
        <v>345</v>
      </c>
      <c r="L71" s="64" t="s">
        <v>346</v>
      </c>
      <c r="M71" s="64" t="s">
        <v>212</v>
      </c>
      <c r="N71" s="64" t="s">
        <v>136</v>
      </c>
      <c r="O71" s="36" t="s">
        <v>213</v>
      </c>
      <c r="P71" s="64" t="s">
        <v>446</v>
      </c>
      <c r="Q71" s="25"/>
      <c r="R71" s="25"/>
      <c r="S71" s="94">
        <v>3</v>
      </c>
      <c r="T71" s="94">
        <v>29</v>
      </c>
      <c r="U71" s="94">
        <v>0</v>
      </c>
      <c r="V71" s="94" t="s">
        <v>49</v>
      </c>
      <c r="W71" s="94">
        <v>60</v>
      </c>
      <c r="X71" s="94">
        <v>36</v>
      </c>
      <c r="Y71" s="94">
        <v>0</v>
      </c>
      <c r="Z71" s="68">
        <f t="shared" ref="Z71:Z76" si="7">(S71+T71/60+U71/36000)*(-1)</f>
        <v>-3.4833333333333334</v>
      </c>
      <c r="AA71" s="68">
        <f t="shared" ref="AA71:AA78" si="8">(W71+X71/60+Y71/36000)*(-1)</f>
        <v>-60.6</v>
      </c>
      <c r="AB71" s="25" t="s">
        <v>668</v>
      </c>
      <c r="AC71" s="25" t="s">
        <v>58</v>
      </c>
      <c r="AD71" s="25" t="s">
        <v>58</v>
      </c>
      <c r="AE71" s="25" t="s">
        <v>58</v>
      </c>
      <c r="AF71" s="80" t="s">
        <v>58</v>
      </c>
      <c r="AG71" s="80" t="s">
        <v>58</v>
      </c>
      <c r="AH71" s="72" t="s">
        <v>58</v>
      </c>
      <c r="AI71" s="36" t="s">
        <v>462</v>
      </c>
      <c r="AJ71" s="36" t="s">
        <v>259</v>
      </c>
      <c r="AK71" s="25" t="s">
        <v>58</v>
      </c>
      <c r="AL71" s="38" t="s">
        <v>102</v>
      </c>
      <c r="AM71" s="36" t="s">
        <v>491</v>
      </c>
      <c r="AN71" s="38" t="s">
        <v>105</v>
      </c>
      <c r="AO71" s="38" t="s">
        <v>275</v>
      </c>
      <c r="AP71" s="36" t="s">
        <v>58</v>
      </c>
      <c r="AQ71" s="36" t="s">
        <v>490</v>
      </c>
      <c r="AR71" s="36"/>
      <c r="AS71" s="36"/>
    </row>
    <row r="72" spans="1:46" ht="15.95" customHeight="1" x14ac:dyDescent="0.25">
      <c r="A72" s="32">
        <v>30</v>
      </c>
      <c r="B72" s="67" t="s">
        <v>770</v>
      </c>
      <c r="C72" s="146" t="s">
        <v>778</v>
      </c>
      <c r="D72" s="25" t="s">
        <v>135</v>
      </c>
      <c r="E72" s="25" t="s">
        <v>213</v>
      </c>
      <c r="F72" s="25" t="s">
        <v>350</v>
      </c>
      <c r="G72" s="39" t="s">
        <v>485</v>
      </c>
      <c r="H72" s="25" t="s">
        <v>182</v>
      </c>
      <c r="I72" s="25" t="s">
        <v>68</v>
      </c>
      <c r="J72" s="25" t="s">
        <v>509</v>
      </c>
      <c r="K72" s="64" t="s">
        <v>345</v>
      </c>
      <c r="L72" s="64" t="s">
        <v>346</v>
      </c>
      <c r="M72" s="64" t="s">
        <v>212</v>
      </c>
      <c r="N72" s="64" t="s">
        <v>136</v>
      </c>
      <c r="O72" s="36" t="s">
        <v>213</v>
      </c>
      <c r="P72" s="64" t="s">
        <v>446</v>
      </c>
      <c r="Q72" s="25"/>
      <c r="R72" s="25"/>
      <c r="S72" s="94">
        <v>3</v>
      </c>
      <c r="T72" s="94">
        <v>17</v>
      </c>
      <c r="U72" s="94">
        <v>0</v>
      </c>
      <c r="V72" s="94" t="s">
        <v>49</v>
      </c>
      <c r="W72" s="94">
        <v>60</v>
      </c>
      <c r="X72" s="94">
        <v>37</v>
      </c>
      <c r="Y72" s="94">
        <v>28</v>
      </c>
      <c r="Z72" s="68">
        <f t="shared" si="7"/>
        <v>-3.2833333333333332</v>
      </c>
      <c r="AA72" s="68">
        <f t="shared" si="8"/>
        <v>-60.617444444444445</v>
      </c>
      <c r="AB72" s="25" t="s">
        <v>668</v>
      </c>
      <c r="AC72" s="25" t="s">
        <v>58</v>
      </c>
      <c r="AD72" s="25" t="s">
        <v>58</v>
      </c>
      <c r="AE72" s="25" t="s">
        <v>58</v>
      </c>
      <c r="AF72" s="80" t="s">
        <v>58</v>
      </c>
      <c r="AG72" s="80" t="s">
        <v>58</v>
      </c>
      <c r="AH72" s="72" t="s">
        <v>58</v>
      </c>
      <c r="AI72" s="36" t="s">
        <v>462</v>
      </c>
      <c r="AJ72" s="36" t="s">
        <v>259</v>
      </c>
      <c r="AK72" s="25" t="s">
        <v>58</v>
      </c>
      <c r="AL72" s="38" t="s">
        <v>102</v>
      </c>
      <c r="AM72" s="36" t="s">
        <v>491</v>
      </c>
      <c r="AN72" s="38" t="s">
        <v>105</v>
      </c>
      <c r="AO72" s="38" t="s">
        <v>275</v>
      </c>
      <c r="AP72" s="36" t="s">
        <v>58</v>
      </c>
      <c r="AQ72" s="36" t="s">
        <v>490</v>
      </c>
      <c r="AR72" s="36"/>
      <c r="AS72" s="36"/>
    </row>
    <row r="73" spans="1:46" ht="15.95" customHeight="1" x14ac:dyDescent="0.25">
      <c r="A73" s="32">
        <v>31</v>
      </c>
      <c r="B73" s="67" t="s">
        <v>770</v>
      </c>
      <c r="C73" s="146" t="s">
        <v>778</v>
      </c>
      <c r="D73" s="25" t="s">
        <v>135</v>
      </c>
      <c r="E73" s="25" t="s">
        <v>213</v>
      </c>
      <c r="F73" s="25" t="s">
        <v>351</v>
      </c>
      <c r="G73" s="39" t="s">
        <v>526</v>
      </c>
      <c r="H73" s="25" t="s">
        <v>182</v>
      </c>
      <c r="I73" s="25" t="s">
        <v>68</v>
      </c>
      <c r="J73" s="25" t="s">
        <v>509</v>
      </c>
      <c r="K73" s="64" t="s">
        <v>345</v>
      </c>
      <c r="L73" s="64" t="s">
        <v>346</v>
      </c>
      <c r="M73" s="64" t="s">
        <v>212</v>
      </c>
      <c r="N73" s="64" t="s">
        <v>136</v>
      </c>
      <c r="O73" s="36" t="s">
        <v>213</v>
      </c>
      <c r="P73" s="64" t="s">
        <v>446</v>
      </c>
      <c r="Q73" s="25"/>
      <c r="R73" s="25"/>
      <c r="S73" s="94">
        <v>3</v>
      </c>
      <c r="T73" s="94">
        <v>28</v>
      </c>
      <c r="U73" s="94">
        <v>0</v>
      </c>
      <c r="V73" s="94" t="s">
        <v>49</v>
      </c>
      <c r="W73" s="94">
        <v>60</v>
      </c>
      <c r="X73" s="94">
        <v>64</v>
      </c>
      <c r="Y73" s="94">
        <v>0</v>
      </c>
      <c r="Z73" s="68">
        <f t="shared" si="7"/>
        <v>-3.4666666666666668</v>
      </c>
      <c r="AA73" s="68">
        <f t="shared" si="8"/>
        <v>-61.06666666666667</v>
      </c>
      <c r="AB73" s="25" t="s">
        <v>668</v>
      </c>
      <c r="AC73" s="25" t="s">
        <v>58</v>
      </c>
      <c r="AD73" s="25" t="s">
        <v>58</v>
      </c>
      <c r="AE73" s="25" t="s">
        <v>58</v>
      </c>
      <c r="AF73" s="80" t="s">
        <v>58</v>
      </c>
      <c r="AG73" s="80" t="s">
        <v>58</v>
      </c>
      <c r="AH73" s="72" t="s">
        <v>58</v>
      </c>
      <c r="AI73" s="36" t="s">
        <v>462</v>
      </c>
      <c r="AJ73" s="36" t="s">
        <v>259</v>
      </c>
      <c r="AK73" s="25" t="s">
        <v>58</v>
      </c>
      <c r="AL73" s="38" t="s">
        <v>102</v>
      </c>
      <c r="AM73" s="36" t="s">
        <v>491</v>
      </c>
      <c r="AN73" s="38" t="s">
        <v>105</v>
      </c>
      <c r="AO73" s="38" t="s">
        <v>275</v>
      </c>
      <c r="AP73" s="36" t="s">
        <v>58</v>
      </c>
      <c r="AQ73" s="36" t="s">
        <v>490</v>
      </c>
      <c r="AR73" s="36"/>
      <c r="AS73" s="36"/>
      <c r="AT73" s="97"/>
    </row>
    <row r="74" spans="1:46" ht="15.95" customHeight="1" x14ac:dyDescent="0.25">
      <c r="A74" s="32">
        <v>32</v>
      </c>
      <c r="B74" s="67" t="s">
        <v>770</v>
      </c>
      <c r="C74" s="146" t="s">
        <v>778</v>
      </c>
      <c r="D74" s="25" t="s">
        <v>135</v>
      </c>
      <c r="E74" s="25" t="s">
        <v>213</v>
      </c>
      <c r="F74" s="25" t="s">
        <v>352</v>
      </c>
      <c r="G74" s="39" t="s">
        <v>486</v>
      </c>
      <c r="H74" s="25" t="s">
        <v>353</v>
      </c>
      <c r="I74" s="25" t="s">
        <v>68</v>
      </c>
      <c r="J74" s="25" t="s">
        <v>509</v>
      </c>
      <c r="K74" s="64" t="s">
        <v>345</v>
      </c>
      <c r="L74" s="64" t="s">
        <v>346</v>
      </c>
      <c r="M74" s="64" t="s">
        <v>212</v>
      </c>
      <c r="N74" s="64" t="s">
        <v>136</v>
      </c>
      <c r="O74" s="36" t="s">
        <v>213</v>
      </c>
      <c r="P74" s="64" t="s">
        <v>446</v>
      </c>
      <c r="Q74" s="25"/>
      <c r="R74" s="36"/>
      <c r="S74" s="38">
        <v>7</v>
      </c>
      <c r="T74" s="38">
        <v>15</v>
      </c>
      <c r="U74" s="38">
        <v>57.3</v>
      </c>
      <c r="V74" s="38" t="s">
        <v>49</v>
      </c>
      <c r="W74" s="38">
        <v>64</v>
      </c>
      <c r="X74" s="38">
        <v>47</v>
      </c>
      <c r="Y74" s="94">
        <v>22.4</v>
      </c>
      <c r="Z74" s="68">
        <f t="shared" si="7"/>
        <v>-7.2515916666666671</v>
      </c>
      <c r="AA74" s="68">
        <f t="shared" si="8"/>
        <v>-64.783955555555551</v>
      </c>
      <c r="AB74" s="25" t="s">
        <v>668</v>
      </c>
      <c r="AC74" s="25" t="s">
        <v>477</v>
      </c>
      <c r="AD74" s="25">
        <v>5</v>
      </c>
      <c r="AE74" s="38" t="s">
        <v>258</v>
      </c>
      <c r="AF74" s="65">
        <v>1.7</v>
      </c>
      <c r="AG74" s="70">
        <v>8</v>
      </c>
      <c r="AH74" s="72">
        <f>AD74*1000*AG74</f>
        <v>40000</v>
      </c>
      <c r="AI74" s="36" t="s">
        <v>462</v>
      </c>
      <c r="AJ74" s="36" t="s">
        <v>259</v>
      </c>
      <c r="AK74" s="25" t="s">
        <v>58</v>
      </c>
      <c r="AL74" s="38" t="s">
        <v>102</v>
      </c>
      <c r="AM74" s="36" t="s">
        <v>491</v>
      </c>
      <c r="AN74" s="38" t="s">
        <v>105</v>
      </c>
      <c r="AO74" s="38" t="s">
        <v>275</v>
      </c>
      <c r="AP74" s="36" t="s">
        <v>58</v>
      </c>
      <c r="AQ74" s="36" t="s">
        <v>490</v>
      </c>
      <c r="AR74" s="36"/>
      <c r="AS74" s="36" t="s">
        <v>534</v>
      </c>
      <c r="AT74" s="98"/>
    </row>
    <row r="75" spans="1:46" ht="15.95" customHeight="1" x14ac:dyDescent="0.25">
      <c r="A75" s="32">
        <v>33</v>
      </c>
      <c r="B75" s="67" t="s">
        <v>770</v>
      </c>
      <c r="C75" s="146" t="s">
        <v>778</v>
      </c>
      <c r="D75" s="25" t="s">
        <v>135</v>
      </c>
      <c r="E75" s="25" t="s">
        <v>213</v>
      </c>
      <c r="F75" s="36" t="s">
        <v>175</v>
      </c>
      <c r="G75" s="36" t="s">
        <v>354</v>
      </c>
      <c r="H75" s="36" t="s">
        <v>112</v>
      </c>
      <c r="I75" s="25" t="s">
        <v>68</v>
      </c>
      <c r="J75" s="25" t="s">
        <v>509</v>
      </c>
      <c r="K75" s="25" t="s">
        <v>224</v>
      </c>
      <c r="L75" s="64" t="s">
        <v>346</v>
      </c>
      <c r="M75" s="64" t="s">
        <v>212</v>
      </c>
      <c r="N75" s="64" t="s">
        <v>136</v>
      </c>
      <c r="O75" s="36" t="s">
        <v>213</v>
      </c>
      <c r="P75" s="64" t="s">
        <v>446</v>
      </c>
      <c r="Q75" s="25"/>
      <c r="R75" s="25"/>
      <c r="S75" s="36">
        <v>8</v>
      </c>
      <c r="T75" s="36">
        <v>22</v>
      </c>
      <c r="U75" s="36">
        <v>53</v>
      </c>
      <c r="V75" s="36" t="s">
        <v>49</v>
      </c>
      <c r="W75" s="36">
        <v>65</v>
      </c>
      <c r="X75" s="36">
        <v>54</v>
      </c>
      <c r="Y75" s="36">
        <v>54</v>
      </c>
      <c r="Z75" s="68">
        <f t="shared" si="7"/>
        <v>-8.3681388888888897</v>
      </c>
      <c r="AA75" s="68">
        <f t="shared" si="8"/>
        <v>-65.901499999999999</v>
      </c>
      <c r="AB75" s="25" t="s">
        <v>668</v>
      </c>
      <c r="AC75" s="25" t="s">
        <v>477</v>
      </c>
      <c r="AD75" s="25">
        <v>50</v>
      </c>
      <c r="AE75" s="38" t="s">
        <v>258</v>
      </c>
      <c r="AF75" s="65">
        <v>1.7</v>
      </c>
      <c r="AG75" s="70">
        <v>8</v>
      </c>
      <c r="AH75" s="72">
        <f>AD75*1000*AG75</f>
        <v>400000</v>
      </c>
      <c r="AI75" s="36" t="s">
        <v>462</v>
      </c>
      <c r="AJ75" s="36" t="s">
        <v>259</v>
      </c>
      <c r="AK75" s="25" t="s">
        <v>58</v>
      </c>
      <c r="AL75" s="38" t="s">
        <v>102</v>
      </c>
      <c r="AM75" s="36" t="s">
        <v>491</v>
      </c>
      <c r="AN75" s="38" t="s">
        <v>105</v>
      </c>
      <c r="AO75" s="38" t="s">
        <v>275</v>
      </c>
      <c r="AP75" s="36" t="s">
        <v>58</v>
      </c>
      <c r="AQ75" s="36" t="s">
        <v>490</v>
      </c>
      <c r="AR75" s="36"/>
      <c r="AS75" s="36" t="s">
        <v>534</v>
      </c>
      <c r="AT75" s="98"/>
    </row>
    <row r="76" spans="1:46" ht="15.95" customHeight="1" x14ac:dyDescent="0.25">
      <c r="A76" s="32">
        <v>34</v>
      </c>
      <c r="B76" s="48" t="s">
        <v>238</v>
      </c>
      <c r="C76" s="146" t="s">
        <v>778</v>
      </c>
      <c r="D76" s="25" t="s">
        <v>135</v>
      </c>
      <c r="E76" s="25" t="s">
        <v>213</v>
      </c>
      <c r="F76" s="25" t="s">
        <v>240</v>
      </c>
      <c r="G76" s="25" t="s">
        <v>507</v>
      </c>
      <c r="H76" s="25" t="s">
        <v>187</v>
      </c>
      <c r="I76" s="25" t="s">
        <v>145</v>
      </c>
      <c r="J76" s="25" t="s">
        <v>438</v>
      </c>
      <c r="K76" s="25" t="s">
        <v>673</v>
      </c>
      <c r="L76" s="25" t="s">
        <v>677</v>
      </c>
      <c r="M76" s="25" t="s">
        <v>685</v>
      </c>
      <c r="N76" s="25" t="s">
        <v>136</v>
      </c>
      <c r="O76" s="36" t="s">
        <v>213</v>
      </c>
      <c r="P76" s="64" t="s">
        <v>446</v>
      </c>
      <c r="Q76" s="25"/>
      <c r="R76" s="25"/>
      <c r="S76" s="25">
        <v>2</v>
      </c>
      <c r="T76" s="25">
        <v>25</v>
      </c>
      <c r="U76" s="25">
        <v>13</v>
      </c>
      <c r="V76" s="25" t="s">
        <v>49</v>
      </c>
      <c r="W76" s="25">
        <v>48</v>
      </c>
      <c r="X76" s="25">
        <v>14</v>
      </c>
      <c r="Y76" s="25">
        <v>48</v>
      </c>
      <c r="Z76" s="68">
        <f t="shared" si="7"/>
        <v>-2.4170277777777778</v>
      </c>
      <c r="AA76" s="68">
        <f t="shared" si="8"/>
        <v>-48.234666666666669</v>
      </c>
      <c r="AB76" s="25" t="s">
        <v>668</v>
      </c>
      <c r="AC76" s="25" t="s">
        <v>475</v>
      </c>
      <c r="AD76" s="25">
        <v>674</v>
      </c>
      <c r="AE76" s="38" t="s">
        <v>258</v>
      </c>
      <c r="AF76" s="65">
        <v>1.2</v>
      </c>
      <c r="AG76" s="65">
        <v>8</v>
      </c>
      <c r="AH76" s="72">
        <f>AD76*1000*AG76</f>
        <v>5392000</v>
      </c>
      <c r="AI76" s="25" t="s">
        <v>440</v>
      </c>
      <c r="AJ76" s="25" t="s">
        <v>679</v>
      </c>
      <c r="AK76" s="36" t="s">
        <v>686</v>
      </c>
      <c r="AL76" s="25" t="s">
        <v>102</v>
      </c>
      <c r="AM76" s="27" t="s">
        <v>674</v>
      </c>
      <c r="AN76" s="25" t="s">
        <v>105</v>
      </c>
      <c r="AO76" s="25" t="s">
        <v>675</v>
      </c>
      <c r="AP76" s="25" t="s">
        <v>676</v>
      </c>
      <c r="AQ76" s="25" t="s">
        <v>559</v>
      </c>
      <c r="AR76" s="25"/>
      <c r="AS76" s="27"/>
      <c r="AT76" s="98"/>
    </row>
    <row r="77" spans="1:46" ht="15.95" customHeight="1" x14ac:dyDescent="0.25">
      <c r="A77" s="32">
        <v>35</v>
      </c>
      <c r="B77" s="48" t="s">
        <v>226</v>
      </c>
      <c r="C77" s="146" t="s">
        <v>778</v>
      </c>
      <c r="D77" s="25" t="s">
        <v>135</v>
      </c>
      <c r="E77" s="25" t="s">
        <v>213</v>
      </c>
      <c r="F77" s="25" t="s">
        <v>474</v>
      </c>
      <c r="G77" s="25" t="s">
        <v>232</v>
      </c>
      <c r="H77" s="25" t="s">
        <v>370</v>
      </c>
      <c r="I77" s="25" t="s">
        <v>206</v>
      </c>
      <c r="J77" s="25" t="s">
        <v>74</v>
      </c>
      <c r="K77" s="25" t="s">
        <v>396</v>
      </c>
      <c r="L77" s="25" t="s">
        <v>434</v>
      </c>
      <c r="M77" s="25" t="s">
        <v>435</v>
      </c>
      <c r="N77" s="36" t="s">
        <v>136</v>
      </c>
      <c r="O77" s="36" t="s">
        <v>213</v>
      </c>
      <c r="P77" s="64" t="s">
        <v>446</v>
      </c>
      <c r="Q77" s="25"/>
      <c r="R77" s="25"/>
      <c r="S77" s="25">
        <v>0</v>
      </c>
      <c r="T77" s="25">
        <v>52</v>
      </c>
      <c r="U77" s="25">
        <v>9.3000000000000007</v>
      </c>
      <c r="V77" s="25" t="s">
        <v>193</v>
      </c>
      <c r="W77" s="25">
        <v>50</v>
      </c>
      <c r="X77" s="25">
        <v>3</v>
      </c>
      <c r="Y77" s="25">
        <v>23.4</v>
      </c>
      <c r="Z77" s="68">
        <f>(S77+T77/60+U77/36000)</f>
        <v>0.86692500000000006</v>
      </c>
      <c r="AA77" s="68">
        <f t="shared" si="8"/>
        <v>-50.050649999999997</v>
      </c>
      <c r="AB77" s="25" t="s">
        <v>668</v>
      </c>
      <c r="AC77" s="25" t="s">
        <v>477</v>
      </c>
      <c r="AD77" s="25">
        <v>10</v>
      </c>
      <c r="AE77" s="38" t="s">
        <v>258</v>
      </c>
      <c r="AF77" s="65">
        <v>1.7</v>
      </c>
      <c r="AG77" s="65">
        <v>10</v>
      </c>
      <c r="AH77" s="72">
        <f>AD77*1000*AG77</f>
        <v>100000</v>
      </c>
      <c r="AI77" s="36" t="s">
        <v>58</v>
      </c>
      <c r="AJ77" s="36" t="s">
        <v>58</v>
      </c>
      <c r="AK77" s="36" t="s">
        <v>58</v>
      </c>
      <c r="AL77" s="25" t="s">
        <v>102</v>
      </c>
      <c r="AM77" s="25" t="s">
        <v>58</v>
      </c>
      <c r="AN77" s="25" t="s">
        <v>144</v>
      </c>
      <c r="AO77" s="38" t="s">
        <v>275</v>
      </c>
      <c r="AP77" s="25" t="s">
        <v>506</v>
      </c>
      <c r="AQ77" s="25" t="s">
        <v>490</v>
      </c>
      <c r="AR77" s="25"/>
      <c r="AS77" s="36" t="s">
        <v>535</v>
      </c>
      <c r="AT77" s="97"/>
    </row>
    <row r="78" spans="1:46" ht="15.95" customHeight="1" x14ac:dyDescent="0.25">
      <c r="A78" s="32">
        <v>36</v>
      </c>
      <c r="B78" s="67" t="s">
        <v>156</v>
      </c>
      <c r="C78" s="146" t="s">
        <v>778</v>
      </c>
      <c r="D78" s="36" t="s">
        <v>135</v>
      </c>
      <c r="E78" s="25" t="s">
        <v>213</v>
      </c>
      <c r="F78" s="36" t="s">
        <v>158</v>
      </c>
      <c r="G78" s="36" t="s">
        <v>210</v>
      </c>
      <c r="H78" s="36" t="s">
        <v>211</v>
      </c>
      <c r="I78" s="36" t="s">
        <v>68</v>
      </c>
      <c r="J78" s="36" t="s">
        <v>425</v>
      </c>
      <c r="K78" s="38" t="s">
        <v>396</v>
      </c>
      <c r="L78" s="36" t="s">
        <v>346</v>
      </c>
      <c r="M78" s="36" t="s">
        <v>212</v>
      </c>
      <c r="N78" s="36" t="s">
        <v>136</v>
      </c>
      <c r="O78" s="36" t="s">
        <v>213</v>
      </c>
      <c r="P78" s="64" t="s">
        <v>446</v>
      </c>
      <c r="Q78" s="36"/>
      <c r="R78" s="36"/>
      <c r="S78" s="36">
        <v>3</v>
      </c>
      <c r="T78" s="36">
        <v>8</v>
      </c>
      <c r="U78" s="36">
        <v>53.2</v>
      </c>
      <c r="V78" s="36" t="s">
        <v>49</v>
      </c>
      <c r="W78" s="36">
        <v>59</v>
      </c>
      <c r="X78" s="36">
        <v>59</v>
      </c>
      <c r="Y78" s="36">
        <v>59.4</v>
      </c>
      <c r="Z78" s="68">
        <f>(S78+T78/60+U78/36000)*(-1)</f>
        <v>-3.134811111111111</v>
      </c>
      <c r="AA78" s="68">
        <f t="shared" si="8"/>
        <v>-59.984983333333332</v>
      </c>
      <c r="AB78" s="25" t="s">
        <v>668</v>
      </c>
      <c r="AC78" s="25" t="s">
        <v>58</v>
      </c>
      <c r="AD78" s="25" t="s">
        <v>58</v>
      </c>
      <c r="AE78" s="25" t="s">
        <v>58</v>
      </c>
      <c r="AF78" s="80" t="s">
        <v>58</v>
      </c>
      <c r="AG78" s="80" t="s">
        <v>58</v>
      </c>
      <c r="AH78" s="72" t="s">
        <v>58</v>
      </c>
      <c r="AI78" s="36" t="s">
        <v>462</v>
      </c>
      <c r="AJ78" s="36" t="s">
        <v>207</v>
      </c>
      <c r="AK78" s="36" t="s">
        <v>58</v>
      </c>
      <c r="AL78" s="36" t="s">
        <v>58</v>
      </c>
      <c r="AM78" s="36" t="s">
        <v>58</v>
      </c>
      <c r="AN78" s="36" t="s">
        <v>153</v>
      </c>
      <c r="AO78" s="38" t="s">
        <v>275</v>
      </c>
      <c r="AP78" s="25" t="s">
        <v>506</v>
      </c>
      <c r="AQ78" s="25" t="s">
        <v>490</v>
      </c>
      <c r="AR78" s="25"/>
      <c r="AS78" s="36"/>
      <c r="AT78" s="97"/>
    </row>
    <row r="79" spans="1:46" ht="15.95" customHeight="1" x14ac:dyDescent="0.25">
      <c r="A79" s="32">
        <v>37</v>
      </c>
      <c r="B79" s="99" t="s">
        <v>698</v>
      </c>
      <c r="C79" s="146" t="s">
        <v>778</v>
      </c>
      <c r="D79" s="63" t="s">
        <v>135</v>
      </c>
      <c r="E79" s="63" t="s">
        <v>663</v>
      </c>
      <c r="F79" s="63" t="s">
        <v>623</v>
      </c>
      <c r="G79" s="63" t="s">
        <v>624</v>
      </c>
      <c r="H79" s="63" t="s">
        <v>625</v>
      </c>
      <c r="I79" s="63" t="s">
        <v>145</v>
      </c>
      <c r="J79" s="63" t="s">
        <v>52</v>
      </c>
      <c r="K79" s="100" t="s">
        <v>171</v>
      </c>
      <c r="L79" s="63" t="s">
        <v>664</v>
      </c>
      <c r="M79" s="63" t="s">
        <v>665</v>
      </c>
      <c r="N79" s="63" t="s">
        <v>666</v>
      </c>
      <c r="O79" s="63" t="s">
        <v>663</v>
      </c>
      <c r="P79" s="63" t="s">
        <v>667</v>
      </c>
      <c r="Q79" s="101">
        <v>-6.0733490000000003</v>
      </c>
      <c r="R79" s="101">
        <v>-49.895859000000002</v>
      </c>
      <c r="S79" s="63"/>
      <c r="T79" s="63"/>
      <c r="U79" s="63"/>
      <c r="V79" s="63"/>
      <c r="W79" s="63"/>
      <c r="X79" s="63"/>
      <c r="Y79" s="63"/>
      <c r="Z79" s="102">
        <v>-6.0733490000000003</v>
      </c>
      <c r="AA79" s="102">
        <v>-49.895859000000002</v>
      </c>
      <c r="AB79" s="63" t="s">
        <v>668</v>
      </c>
      <c r="AC79" s="33" t="s">
        <v>477</v>
      </c>
      <c r="AD79" s="103" t="s">
        <v>58</v>
      </c>
      <c r="AE79" s="103" t="s">
        <v>58</v>
      </c>
      <c r="AF79" s="104"/>
      <c r="AG79" s="104"/>
      <c r="AH79" s="104" t="s">
        <v>58</v>
      </c>
      <c r="AI79" s="103" t="s">
        <v>58</v>
      </c>
      <c r="AJ79" s="103" t="s">
        <v>58</v>
      </c>
      <c r="AK79" s="103" t="s">
        <v>58</v>
      </c>
      <c r="AL79" s="103" t="s">
        <v>58</v>
      </c>
      <c r="AM79" s="103" t="s">
        <v>58</v>
      </c>
      <c r="AN79" s="103" t="s">
        <v>58</v>
      </c>
      <c r="AO79" s="103" t="s">
        <v>58</v>
      </c>
      <c r="AP79" s="103" t="s">
        <v>58</v>
      </c>
      <c r="AQ79" s="103" t="s">
        <v>58</v>
      </c>
      <c r="AR79" s="103"/>
      <c r="AS79" s="63"/>
    </row>
    <row r="80" spans="1:46" s="105" customFormat="1" ht="15.95" customHeight="1" x14ac:dyDescent="0.25">
      <c r="A80" s="32">
        <v>38</v>
      </c>
      <c r="B80" s="99" t="s">
        <v>698</v>
      </c>
      <c r="C80" s="146" t="s">
        <v>778</v>
      </c>
      <c r="D80" s="63" t="s">
        <v>135</v>
      </c>
      <c r="E80" s="63" t="s">
        <v>663</v>
      </c>
      <c r="F80" s="63" t="s">
        <v>657</v>
      </c>
      <c r="G80" s="63" t="s">
        <v>658</v>
      </c>
      <c r="H80" s="63" t="s">
        <v>659</v>
      </c>
      <c r="I80" s="63" t="s">
        <v>145</v>
      </c>
      <c r="J80" s="63" t="s">
        <v>52</v>
      </c>
      <c r="K80" s="100" t="s">
        <v>171</v>
      </c>
      <c r="L80" s="63" t="s">
        <v>664</v>
      </c>
      <c r="M80" s="63" t="s">
        <v>665</v>
      </c>
      <c r="N80" s="63" t="s">
        <v>666</v>
      </c>
      <c r="O80" s="63" t="s">
        <v>663</v>
      </c>
      <c r="P80" s="63" t="s">
        <v>667</v>
      </c>
      <c r="Q80" s="101">
        <v>-5.4292990000000003</v>
      </c>
      <c r="R80" s="101">
        <v>-49.270254000000001</v>
      </c>
      <c r="S80" s="63"/>
      <c r="T80" s="63"/>
      <c r="U80" s="63"/>
      <c r="V80" s="63"/>
      <c r="W80" s="63"/>
      <c r="X80" s="63"/>
      <c r="Y80" s="63"/>
      <c r="Z80" s="102">
        <v>-5.4292990000000003</v>
      </c>
      <c r="AA80" s="102">
        <v>-49.270254000000001</v>
      </c>
      <c r="AB80" s="63" t="s">
        <v>668</v>
      </c>
      <c r="AC80" s="33" t="s">
        <v>477</v>
      </c>
      <c r="AD80" s="103" t="s">
        <v>58</v>
      </c>
      <c r="AE80" s="103" t="s">
        <v>58</v>
      </c>
      <c r="AF80" s="104"/>
      <c r="AG80" s="104"/>
      <c r="AH80" s="104" t="s">
        <v>58</v>
      </c>
      <c r="AI80" s="103" t="s">
        <v>58</v>
      </c>
      <c r="AJ80" s="103" t="s">
        <v>58</v>
      </c>
      <c r="AK80" s="103" t="s">
        <v>58</v>
      </c>
      <c r="AL80" s="103" t="s">
        <v>58</v>
      </c>
      <c r="AM80" s="103" t="s">
        <v>58</v>
      </c>
      <c r="AN80" s="103" t="s">
        <v>58</v>
      </c>
      <c r="AO80" s="103" t="s">
        <v>58</v>
      </c>
      <c r="AP80" s="103" t="s">
        <v>58</v>
      </c>
      <c r="AQ80" s="103" t="s">
        <v>58</v>
      </c>
      <c r="AR80" s="103"/>
      <c r="AS80" s="63"/>
    </row>
    <row r="81" spans="1:45" ht="15.95" customHeight="1" x14ac:dyDescent="0.25">
      <c r="A81" s="32">
        <v>39</v>
      </c>
      <c r="B81" s="99" t="s">
        <v>698</v>
      </c>
      <c r="C81" s="146" t="s">
        <v>778</v>
      </c>
      <c r="D81" s="63" t="s">
        <v>135</v>
      </c>
      <c r="E81" s="63" t="s">
        <v>663</v>
      </c>
      <c r="F81" s="33" t="s">
        <v>626</v>
      </c>
      <c r="G81" s="106" t="s">
        <v>627</v>
      </c>
      <c r="H81" s="63" t="s">
        <v>628</v>
      </c>
      <c r="I81" s="63" t="s">
        <v>145</v>
      </c>
      <c r="J81" s="63" t="s">
        <v>52</v>
      </c>
      <c r="K81" s="100" t="s">
        <v>171</v>
      </c>
      <c r="L81" s="63" t="s">
        <v>664</v>
      </c>
      <c r="M81" s="63" t="s">
        <v>665</v>
      </c>
      <c r="N81" s="63" t="s">
        <v>666</v>
      </c>
      <c r="O81" s="63" t="s">
        <v>663</v>
      </c>
      <c r="P81" s="63" t="s">
        <v>667</v>
      </c>
      <c r="Q81" s="101">
        <v>-2.6561819999999998</v>
      </c>
      <c r="R81" s="101">
        <v>-48.311169</v>
      </c>
      <c r="S81" s="63"/>
      <c r="T81" s="63"/>
      <c r="U81" s="63"/>
      <c r="V81" s="63"/>
      <c r="W81" s="63"/>
      <c r="X81" s="63"/>
      <c r="Y81" s="63"/>
      <c r="Z81" s="102">
        <v>-2.6561819999999998</v>
      </c>
      <c r="AA81" s="102">
        <v>-48.311169</v>
      </c>
      <c r="AB81" s="63" t="s">
        <v>668</v>
      </c>
      <c r="AC81" s="33" t="s">
        <v>477</v>
      </c>
      <c r="AD81" s="103" t="s">
        <v>58</v>
      </c>
      <c r="AE81" s="103" t="s">
        <v>58</v>
      </c>
      <c r="AF81" s="104"/>
      <c r="AG81" s="104"/>
      <c r="AH81" s="104" t="s">
        <v>58</v>
      </c>
      <c r="AI81" s="103" t="s">
        <v>58</v>
      </c>
      <c r="AJ81" s="103" t="s">
        <v>58</v>
      </c>
      <c r="AK81" s="103" t="s">
        <v>58</v>
      </c>
      <c r="AL81" s="103" t="s">
        <v>58</v>
      </c>
      <c r="AM81" s="103" t="s">
        <v>58</v>
      </c>
      <c r="AN81" s="103" t="s">
        <v>58</v>
      </c>
      <c r="AO81" s="103" t="s">
        <v>58</v>
      </c>
      <c r="AP81" s="103" t="s">
        <v>58</v>
      </c>
      <c r="AQ81" s="103" t="s">
        <v>58</v>
      </c>
      <c r="AR81" s="103"/>
      <c r="AS81" s="63"/>
    </row>
    <row r="82" spans="1:45" ht="15.95" customHeight="1" x14ac:dyDescent="0.25">
      <c r="A82" s="32">
        <v>40</v>
      </c>
      <c r="B82" s="99" t="s">
        <v>698</v>
      </c>
      <c r="C82" s="146" t="s">
        <v>778</v>
      </c>
      <c r="D82" s="63" t="s">
        <v>135</v>
      </c>
      <c r="E82" s="63" t="s">
        <v>663</v>
      </c>
      <c r="F82" s="63" t="s">
        <v>629</v>
      </c>
      <c r="G82" s="106" t="s">
        <v>630</v>
      </c>
      <c r="H82" s="63" t="s">
        <v>190</v>
      </c>
      <c r="I82" s="63" t="s">
        <v>145</v>
      </c>
      <c r="J82" s="63" t="s">
        <v>52</v>
      </c>
      <c r="K82" s="100" t="s">
        <v>171</v>
      </c>
      <c r="L82" s="63" t="s">
        <v>664</v>
      </c>
      <c r="M82" s="63" t="s">
        <v>665</v>
      </c>
      <c r="N82" s="63" t="s">
        <v>666</v>
      </c>
      <c r="O82" s="63" t="s">
        <v>663</v>
      </c>
      <c r="P82" s="63" t="s">
        <v>667</v>
      </c>
      <c r="Q82" s="101">
        <v>-1.973384</v>
      </c>
      <c r="R82" s="101">
        <v>-48.956919999999997</v>
      </c>
      <c r="S82" s="63"/>
      <c r="T82" s="63"/>
      <c r="U82" s="63"/>
      <c r="V82" s="63"/>
      <c r="W82" s="63"/>
      <c r="X82" s="63"/>
      <c r="Y82" s="63"/>
      <c r="Z82" s="102">
        <v>-1.973384</v>
      </c>
      <c r="AA82" s="102">
        <v>-48.956919999999997</v>
      </c>
      <c r="AB82" s="63" t="s">
        <v>668</v>
      </c>
      <c r="AC82" s="33" t="s">
        <v>477</v>
      </c>
      <c r="AD82" s="103" t="s">
        <v>58</v>
      </c>
      <c r="AE82" s="103" t="s">
        <v>58</v>
      </c>
      <c r="AF82" s="104"/>
      <c r="AG82" s="104"/>
      <c r="AH82" s="104" t="s">
        <v>58</v>
      </c>
      <c r="AI82" s="103" t="s">
        <v>58</v>
      </c>
      <c r="AJ82" s="103" t="s">
        <v>58</v>
      </c>
      <c r="AK82" s="103" t="s">
        <v>58</v>
      </c>
      <c r="AL82" s="103" t="s">
        <v>58</v>
      </c>
      <c r="AM82" s="103" t="s">
        <v>58</v>
      </c>
      <c r="AN82" s="103" t="s">
        <v>58</v>
      </c>
      <c r="AO82" s="103" t="s">
        <v>58</v>
      </c>
      <c r="AP82" s="103" t="s">
        <v>58</v>
      </c>
      <c r="AQ82" s="103" t="s">
        <v>58</v>
      </c>
      <c r="AR82" s="103"/>
      <c r="AS82" s="63"/>
    </row>
    <row r="83" spans="1:45" ht="15.95" customHeight="1" x14ac:dyDescent="0.25">
      <c r="A83" s="32">
        <v>41</v>
      </c>
      <c r="B83" s="99" t="s">
        <v>698</v>
      </c>
      <c r="C83" s="146" t="s">
        <v>778</v>
      </c>
      <c r="D83" s="63" t="s">
        <v>135</v>
      </c>
      <c r="E83" s="63" t="s">
        <v>663</v>
      </c>
      <c r="F83" s="63" t="s">
        <v>583</v>
      </c>
      <c r="G83" s="63" t="s">
        <v>584</v>
      </c>
      <c r="H83" s="63" t="s">
        <v>190</v>
      </c>
      <c r="I83" s="63" t="s">
        <v>145</v>
      </c>
      <c r="J83" s="63" t="s">
        <v>52</v>
      </c>
      <c r="K83" s="100" t="s">
        <v>171</v>
      </c>
      <c r="L83" s="63" t="s">
        <v>664</v>
      </c>
      <c r="M83" s="63" t="s">
        <v>665</v>
      </c>
      <c r="N83" s="63" t="s">
        <v>666</v>
      </c>
      <c r="O83" s="63" t="s">
        <v>663</v>
      </c>
      <c r="P83" s="63" t="s">
        <v>667</v>
      </c>
      <c r="Q83" s="107">
        <v>-1.973309</v>
      </c>
      <c r="R83" s="101">
        <v>-48.953544999999998</v>
      </c>
      <c r="S83" s="63"/>
      <c r="T83" s="63"/>
      <c r="U83" s="63"/>
      <c r="V83" s="63"/>
      <c r="W83" s="63"/>
      <c r="X83" s="63"/>
      <c r="Y83" s="63"/>
      <c r="Z83" s="102">
        <v>-1.973309</v>
      </c>
      <c r="AA83" s="102">
        <v>-48.953544999999998</v>
      </c>
      <c r="AB83" s="63" t="s">
        <v>668</v>
      </c>
      <c r="AC83" s="33" t="s">
        <v>477</v>
      </c>
      <c r="AD83" s="103" t="s">
        <v>58</v>
      </c>
      <c r="AE83" s="103" t="s">
        <v>58</v>
      </c>
      <c r="AF83" s="104"/>
      <c r="AG83" s="104"/>
      <c r="AH83" s="104" t="s">
        <v>58</v>
      </c>
      <c r="AI83" s="103" t="s">
        <v>58</v>
      </c>
      <c r="AJ83" s="103" t="s">
        <v>58</v>
      </c>
      <c r="AK83" s="103" t="s">
        <v>58</v>
      </c>
      <c r="AL83" s="103" t="s">
        <v>58</v>
      </c>
      <c r="AM83" s="103" t="s">
        <v>58</v>
      </c>
      <c r="AN83" s="103" t="s">
        <v>58</v>
      </c>
      <c r="AO83" s="103" t="s">
        <v>58</v>
      </c>
      <c r="AP83" s="103" t="s">
        <v>58</v>
      </c>
      <c r="AQ83" s="103" t="s">
        <v>58</v>
      </c>
      <c r="AR83" s="103"/>
      <c r="AS83" s="63"/>
    </row>
    <row r="84" spans="1:45" ht="15.95" customHeight="1" x14ac:dyDescent="0.25">
      <c r="A84" s="32">
        <v>42</v>
      </c>
      <c r="B84" s="99" t="s">
        <v>698</v>
      </c>
      <c r="C84" s="146" t="s">
        <v>778</v>
      </c>
      <c r="D84" s="63" t="s">
        <v>135</v>
      </c>
      <c r="E84" s="63" t="s">
        <v>663</v>
      </c>
      <c r="F84" s="63" t="s">
        <v>655</v>
      </c>
      <c r="G84" s="63" t="s">
        <v>656</v>
      </c>
      <c r="H84" s="63" t="s">
        <v>190</v>
      </c>
      <c r="I84" s="63" t="s">
        <v>145</v>
      </c>
      <c r="J84" s="63" t="s">
        <v>52</v>
      </c>
      <c r="K84" s="100" t="s">
        <v>171</v>
      </c>
      <c r="L84" s="63" t="s">
        <v>664</v>
      </c>
      <c r="M84" s="63" t="s">
        <v>665</v>
      </c>
      <c r="N84" s="63" t="s">
        <v>666</v>
      </c>
      <c r="O84" s="63" t="s">
        <v>663</v>
      </c>
      <c r="P84" s="63" t="s">
        <v>667</v>
      </c>
      <c r="Q84" s="101">
        <v>-1.97299</v>
      </c>
      <c r="R84" s="101">
        <v>-48.966875000000002</v>
      </c>
      <c r="S84" s="63"/>
      <c r="T84" s="63"/>
      <c r="U84" s="63"/>
      <c r="V84" s="63"/>
      <c r="W84" s="63"/>
      <c r="X84" s="63"/>
      <c r="Y84" s="63"/>
      <c r="Z84" s="102">
        <v>-1.97299</v>
      </c>
      <c r="AA84" s="102">
        <v>-48.966875000000002</v>
      </c>
      <c r="AB84" s="63" t="s">
        <v>668</v>
      </c>
      <c r="AC84" s="33" t="s">
        <v>477</v>
      </c>
      <c r="AD84" s="103" t="s">
        <v>58</v>
      </c>
      <c r="AE84" s="103" t="s">
        <v>58</v>
      </c>
      <c r="AF84" s="104"/>
      <c r="AG84" s="104"/>
      <c r="AH84" s="104" t="s">
        <v>58</v>
      </c>
      <c r="AI84" s="103" t="s">
        <v>58</v>
      </c>
      <c r="AJ84" s="103" t="s">
        <v>58</v>
      </c>
      <c r="AK84" s="103" t="s">
        <v>58</v>
      </c>
      <c r="AL84" s="103" t="s">
        <v>58</v>
      </c>
      <c r="AM84" s="103" t="s">
        <v>58</v>
      </c>
      <c r="AN84" s="103" t="s">
        <v>58</v>
      </c>
      <c r="AO84" s="103" t="s">
        <v>58</v>
      </c>
      <c r="AP84" s="103" t="s">
        <v>58</v>
      </c>
      <c r="AQ84" s="103" t="s">
        <v>58</v>
      </c>
      <c r="AR84" s="103"/>
      <c r="AS84" s="63"/>
    </row>
    <row r="85" spans="1:45" ht="15.95" customHeight="1" x14ac:dyDescent="0.25">
      <c r="A85" s="32">
        <v>43</v>
      </c>
      <c r="B85" s="99" t="s">
        <v>698</v>
      </c>
      <c r="C85" s="146" t="s">
        <v>778</v>
      </c>
      <c r="D85" s="63" t="s">
        <v>135</v>
      </c>
      <c r="E85" s="63" t="s">
        <v>663</v>
      </c>
      <c r="F85" s="63" t="s">
        <v>653</v>
      </c>
      <c r="G85" s="63" t="s">
        <v>654</v>
      </c>
      <c r="H85" s="63" t="s">
        <v>190</v>
      </c>
      <c r="I85" s="63" t="s">
        <v>145</v>
      </c>
      <c r="J85" s="63" t="s">
        <v>52</v>
      </c>
      <c r="K85" s="100" t="s">
        <v>171</v>
      </c>
      <c r="L85" s="63" t="s">
        <v>664</v>
      </c>
      <c r="M85" s="63" t="s">
        <v>665</v>
      </c>
      <c r="N85" s="63" t="s">
        <v>666</v>
      </c>
      <c r="O85" s="63" t="s">
        <v>663</v>
      </c>
      <c r="P85" s="63" t="s">
        <v>667</v>
      </c>
      <c r="Q85" s="101">
        <v>-1.971222</v>
      </c>
      <c r="R85" s="101">
        <v>-48.955773999999998</v>
      </c>
      <c r="S85" s="63"/>
      <c r="T85" s="63"/>
      <c r="U85" s="63"/>
      <c r="V85" s="63"/>
      <c r="W85" s="63"/>
      <c r="X85" s="63"/>
      <c r="Y85" s="63"/>
      <c r="Z85" s="102">
        <v>-1.971222</v>
      </c>
      <c r="AA85" s="102">
        <v>-48.955773999999998</v>
      </c>
      <c r="AB85" s="63" t="s">
        <v>668</v>
      </c>
      <c r="AC85" s="33" t="s">
        <v>477</v>
      </c>
      <c r="AD85" s="103" t="s">
        <v>58</v>
      </c>
      <c r="AE85" s="103" t="s">
        <v>58</v>
      </c>
      <c r="AF85" s="104"/>
      <c r="AG85" s="104"/>
      <c r="AH85" s="104" t="s">
        <v>58</v>
      </c>
      <c r="AI85" s="103" t="s">
        <v>58</v>
      </c>
      <c r="AJ85" s="103" t="s">
        <v>58</v>
      </c>
      <c r="AK85" s="103" t="s">
        <v>58</v>
      </c>
      <c r="AL85" s="103" t="s">
        <v>58</v>
      </c>
      <c r="AM85" s="103" t="s">
        <v>58</v>
      </c>
      <c r="AN85" s="103" t="s">
        <v>58</v>
      </c>
      <c r="AO85" s="103" t="s">
        <v>58</v>
      </c>
      <c r="AP85" s="103" t="s">
        <v>58</v>
      </c>
      <c r="AQ85" s="103" t="s">
        <v>58</v>
      </c>
      <c r="AR85" s="103"/>
      <c r="AS85" s="63"/>
    </row>
    <row r="86" spans="1:45" ht="15.95" customHeight="1" x14ac:dyDescent="0.25">
      <c r="A86" s="32">
        <v>44</v>
      </c>
      <c r="B86" s="99" t="s">
        <v>698</v>
      </c>
      <c r="C86" s="146" t="s">
        <v>778</v>
      </c>
      <c r="D86" s="63" t="s">
        <v>135</v>
      </c>
      <c r="E86" s="63" t="s">
        <v>663</v>
      </c>
      <c r="F86" s="63" t="s">
        <v>648</v>
      </c>
      <c r="G86" s="63" t="s">
        <v>649</v>
      </c>
      <c r="H86" s="63" t="s">
        <v>650</v>
      </c>
      <c r="I86" s="63" t="s">
        <v>145</v>
      </c>
      <c r="J86" s="63" t="s">
        <v>52</v>
      </c>
      <c r="K86" s="100" t="s">
        <v>171</v>
      </c>
      <c r="L86" s="63" t="s">
        <v>664</v>
      </c>
      <c r="M86" s="63" t="s">
        <v>665</v>
      </c>
      <c r="N86" s="63" t="s">
        <v>666</v>
      </c>
      <c r="O86" s="63" t="s">
        <v>663</v>
      </c>
      <c r="P86" s="63" t="s">
        <v>667</v>
      </c>
      <c r="Q86" s="101">
        <v>-1.75223</v>
      </c>
      <c r="R86" s="101">
        <v>-47.067490999999997</v>
      </c>
      <c r="S86" s="63"/>
      <c r="T86" s="63"/>
      <c r="U86" s="63"/>
      <c r="V86" s="63"/>
      <c r="W86" s="63"/>
      <c r="X86" s="63"/>
      <c r="Y86" s="63"/>
      <c r="Z86" s="102">
        <v>-1.75223</v>
      </c>
      <c r="AA86" s="102">
        <v>-47.067490999999997</v>
      </c>
      <c r="AB86" s="63" t="s">
        <v>668</v>
      </c>
      <c r="AC86" s="33" t="s">
        <v>477</v>
      </c>
      <c r="AD86" s="103" t="s">
        <v>58</v>
      </c>
      <c r="AE86" s="103" t="s">
        <v>58</v>
      </c>
      <c r="AF86" s="104"/>
      <c r="AG86" s="104"/>
      <c r="AH86" s="104" t="s">
        <v>58</v>
      </c>
      <c r="AI86" s="103" t="s">
        <v>58</v>
      </c>
      <c r="AJ86" s="103" t="s">
        <v>58</v>
      </c>
      <c r="AK86" s="103" t="s">
        <v>58</v>
      </c>
      <c r="AL86" s="103" t="s">
        <v>58</v>
      </c>
      <c r="AM86" s="103" t="s">
        <v>58</v>
      </c>
      <c r="AN86" s="103" t="s">
        <v>58</v>
      </c>
      <c r="AO86" s="103" t="s">
        <v>58</v>
      </c>
      <c r="AP86" s="103" t="s">
        <v>58</v>
      </c>
      <c r="AQ86" s="103" t="s">
        <v>58</v>
      </c>
      <c r="AR86" s="103"/>
      <c r="AS86" s="63"/>
    </row>
    <row r="87" spans="1:45" ht="15.95" customHeight="1" x14ac:dyDescent="0.25">
      <c r="A87" s="32">
        <v>45</v>
      </c>
      <c r="B87" s="99" t="s">
        <v>698</v>
      </c>
      <c r="C87" s="146" t="s">
        <v>778</v>
      </c>
      <c r="D87" s="63" t="s">
        <v>135</v>
      </c>
      <c r="E87" s="63" t="s">
        <v>663</v>
      </c>
      <c r="F87" s="63" t="s">
        <v>646</v>
      </c>
      <c r="G87" s="63" t="s">
        <v>647</v>
      </c>
      <c r="H87" s="63" t="s">
        <v>200</v>
      </c>
      <c r="I87" s="63" t="s">
        <v>145</v>
      </c>
      <c r="J87" s="63" t="s">
        <v>52</v>
      </c>
      <c r="K87" s="100" t="s">
        <v>171</v>
      </c>
      <c r="L87" s="63" t="s">
        <v>664</v>
      </c>
      <c r="M87" s="63" t="s">
        <v>665</v>
      </c>
      <c r="N87" s="63" t="s">
        <v>666</v>
      </c>
      <c r="O87" s="63" t="s">
        <v>663</v>
      </c>
      <c r="P87" s="63" t="s">
        <v>667</v>
      </c>
      <c r="Q87" s="101">
        <v>-1.722089</v>
      </c>
      <c r="R87" s="101">
        <v>-48.890160000000002</v>
      </c>
      <c r="S87" s="63"/>
      <c r="T87" s="63"/>
      <c r="U87" s="63"/>
      <c r="V87" s="63"/>
      <c r="W87" s="63"/>
      <c r="X87" s="63"/>
      <c r="Y87" s="63"/>
      <c r="Z87" s="102">
        <v>-1.722089</v>
      </c>
      <c r="AA87" s="102">
        <v>-48.890160000000002</v>
      </c>
      <c r="AB87" s="63" t="s">
        <v>668</v>
      </c>
      <c r="AC87" s="33" t="s">
        <v>477</v>
      </c>
      <c r="AD87" s="103" t="s">
        <v>58</v>
      </c>
      <c r="AE87" s="103" t="s">
        <v>58</v>
      </c>
      <c r="AF87" s="104"/>
      <c r="AG87" s="104"/>
      <c r="AH87" s="104" t="s">
        <v>58</v>
      </c>
      <c r="AI87" s="103" t="s">
        <v>58</v>
      </c>
      <c r="AJ87" s="103" t="s">
        <v>58</v>
      </c>
      <c r="AK87" s="103" t="s">
        <v>58</v>
      </c>
      <c r="AL87" s="103" t="s">
        <v>58</v>
      </c>
      <c r="AM87" s="103" t="s">
        <v>58</v>
      </c>
      <c r="AN87" s="103" t="s">
        <v>58</v>
      </c>
      <c r="AO87" s="103" t="s">
        <v>58</v>
      </c>
      <c r="AP87" s="103" t="s">
        <v>58</v>
      </c>
      <c r="AQ87" s="103" t="s">
        <v>58</v>
      </c>
      <c r="AR87" s="103"/>
      <c r="AS87" s="63"/>
    </row>
    <row r="88" spans="1:45" s="20" customFormat="1" ht="15.95" customHeight="1" x14ac:dyDescent="0.25">
      <c r="A88" s="32">
        <v>46</v>
      </c>
      <c r="B88" s="99" t="s">
        <v>698</v>
      </c>
      <c r="C88" s="146" t="s">
        <v>778</v>
      </c>
      <c r="D88" s="63" t="s">
        <v>135</v>
      </c>
      <c r="E88" s="63" t="s">
        <v>663</v>
      </c>
      <c r="F88" s="63" t="s">
        <v>585</v>
      </c>
      <c r="G88" s="108" t="s">
        <v>586</v>
      </c>
      <c r="H88" s="63" t="s">
        <v>200</v>
      </c>
      <c r="I88" s="63" t="s">
        <v>145</v>
      </c>
      <c r="J88" s="63" t="s">
        <v>52</v>
      </c>
      <c r="K88" s="100" t="s">
        <v>171</v>
      </c>
      <c r="L88" s="63" t="s">
        <v>664</v>
      </c>
      <c r="M88" s="63" t="s">
        <v>665</v>
      </c>
      <c r="N88" s="63" t="s">
        <v>666</v>
      </c>
      <c r="O88" s="63" t="s">
        <v>663</v>
      </c>
      <c r="P88" s="63" t="s">
        <v>667</v>
      </c>
      <c r="Q88" s="107">
        <v>-1.6966000000000001</v>
      </c>
      <c r="R88" s="101">
        <v>-48.666777000000003</v>
      </c>
      <c r="S88" s="63"/>
      <c r="T88" s="63"/>
      <c r="U88" s="63"/>
      <c r="V88" s="63"/>
      <c r="W88" s="63"/>
      <c r="X88" s="63"/>
      <c r="Y88" s="63"/>
      <c r="Z88" s="102">
        <v>-1.6966000000000001</v>
      </c>
      <c r="AA88" s="102">
        <v>-48.666777000000003</v>
      </c>
      <c r="AB88" s="63" t="s">
        <v>668</v>
      </c>
      <c r="AC88" s="33" t="s">
        <v>477</v>
      </c>
      <c r="AD88" s="103" t="s">
        <v>58</v>
      </c>
      <c r="AE88" s="103" t="s">
        <v>58</v>
      </c>
      <c r="AF88" s="104"/>
      <c r="AG88" s="104"/>
      <c r="AH88" s="104" t="s">
        <v>58</v>
      </c>
      <c r="AI88" s="103" t="s">
        <v>58</v>
      </c>
      <c r="AJ88" s="103" t="s">
        <v>58</v>
      </c>
      <c r="AK88" s="103" t="s">
        <v>58</v>
      </c>
      <c r="AL88" s="103" t="s">
        <v>58</v>
      </c>
      <c r="AM88" s="103" t="s">
        <v>58</v>
      </c>
      <c r="AN88" s="103" t="s">
        <v>58</v>
      </c>
      <c r="AO88" s="103" t="s">
        <v>58</v>
      </c>
      <c r="AP88" s="103" t="s">
        <v>58</v>
      </c>
      <c r="AQ88" s="103" t="s">
        <v>58</v>
      </c>
      <c r="AR88" s="103"/>
      <c r="AS88" s="63"/>
    </row>
    <row r="89" spans="1:45" ht="15.95" customHeight="1" x14ac:dyDescent="0.25">
      <c r="A89" s="32">
        <v>47</v>
      </c>
      <c r="B89" s="99" t="s">
        <v>698</v>
      </c>
      <c r="C89" s="146" t="s">
        <v>778</v>
      </c>
      <c r="D89" s="63" t="s">
        <v>135</v>
      </c>
      <c r="E89" s="63" t="s">
        <v>663</v>
      </c>
      <c r="F89" s="63" t="s">
        <v>579</v>
      </c>
      <c r="G89" s="108" t="s">
        <v>580</v>
      </c>
      <c r="H89" s="63" t="s">
        <v>191</v>
      </c>
      <c r="I89" s="63" t="s">
        <v>145</v>
      </c>
      <c r="J89" s="63" t="s">
        <v>52</v>
      </c>
      <c r="K89" s="100" t="s">
        <v>171</v>
      </c>
      <c r="L89" s="63" t="s">
        <v>664</v>
      </c>
      <c r="M89" s="63" t="s">
        <v>665</v>
      </c>
      <c r="N89" s="63" t="s">
        <v>666</v>
      </c>
      <c r="O89" s="63" t="s">
        <v>663</v>
      </c>
      <c r="P89" s="63" t="s">
        <v>667</v>
      </c>
      <c r="Q89" s="107">
        <v>-1.623699</v>
      </c>
      <c r="R89" s="101">
        <v>-47.482087999999997</v>
      </c>
      <c r="S89" s="63"/>
      <c r="T89" s="63"/>
      <c r="U89" s="63"/>
      <c r="V89" s="63"/>
      <c r="W89" s="63"/>
      <c r="X89" s="63"/>
      <c r="Y89" s="63"/>
      <c r="Z89" s="102">
        <v>-1.623699</v>
      </c>
      <c r="AA89" s="102">
        <v>-47.482087999999997</v>
      </c>
      <c r="AB89" s="63" t="s">
        <v>668</v>
      </c>
      <c r="AC89" s="33" t="s">
        <v>477</v>
      </c>
      <c r="AD89" s="103" t="s">
        <v>58</v>
      </c>
      <c r="AE89" s="103" t="s">
        <v>58</v>
      </c>
      <c r="AF89" s="104"/>
      <c r="AG89" s="104"/>
      <c r="AH89" s="104" t="s">
        <v>58</v>
      </c>
      <c r="AI89" s="103" t="s">
        <v>58</v>
      </c>
      <c r="AJ89" s="103" t="s">
        <v>58</v>
      </c>
      <c r="AK89" s="103" t="s">
        <v>58</v>
      </c>
      <c r="AL89" s="103" t="s">
        <v>58</v>
      </c>
      <c r="AM89" s="103" t="s">
        <v>58</v>
      </c>
      <c r="AN89" s="103" t="s">
        <v>58</v>
      </c>
      <c r="AO89" s="103" t="s">
        <v>58</v>
      </c>
      <c r="AP89" s="103" t="s">
        <v>58</v>
      </c>
      <c r="AQ89" s="103" t="s">
        <v>58</v>
      </c>
      <c r="AR89" s="103"/>
      <c r="AS89" s="63"/>
    </row>
    <row r="90" spans="1:45" s="24" customFormat="1" ht="15.95" customHeight="1" x14ac:dyDescent="0.25">
      <c r="A90" s="32">
        <v>48</v>
      </c>
      <c r="B90" s="99" t="s">
        <v>698</v>
      </c>
      <c r="C90" s="146" t="s">
        <v>778</v>
      </c>
      <c r="D90" s="63" t="s">
        <v>135</v>
      </c>
      <c r="E90" s="63" t="s">
        <v>663</v>
      </c>
      <c r="F90" s="63" t="s">
        <v>606</v>
      </c>
      <c r="G90" s="63" t="s">
        <v>607</v>
      </c>
      <c r="H90" s="63" t="s">
        <v>457</v>
      </c>
      <c r="I90" s="63" t="s">
        <v>145</v>
      </c>
      <c r="J90" s="63" t="s">
        <v>52</v>
      </c>
      <c r="K90" s="100" t="s">
        <v>171</v>
      </c>
      <c r="L90" s="63" t="s">
        <v>664</v>
      </c>
      <c r="M90" s="63" t="s">
        <v>665</v>
      </c>
      <c r="N90" s="63" t="s">
        <v>666</v>
      </c>
      <c r="O90" s="63" t="s">
        <v>663</v>
      </c>
      <c r="P90" s="63" t="s">
        <v>667</v>
      </c>
      <c r="Q90" s="107">
        <v>-1.4591259999999999</v>
      </c>
      <c r="R90" s="101">
        <v>-48.475555</v>
      </c>
      <c r="S90" s="63"/>
      <c r="T90" s="63"/>
      <c r="U90" s="63"/>
      <c r="V90" s="63"/>
      <c r="W90" s="63"/>
      <c r="X90" s="63"/>
      <c r="Y90" s="63"/>
      <c r="Z90" s="102">
        <v>-1.4591259999999999</v>
      </c>
      <c r="AA90" s="102">
        <v>-48.475555</v>
      </c>
      <c r="AB90" s="63" t="s">
        <v>668</v>
      </c>
      <c r="AC90" s="33" t="s">
        <v>477</v>
      </c>
      <c r="AD90" s="103" t="s">
        <v>58</v>
      </c>
      <c r="AE90" s="103" t="s">
        <v>58</v>
      </c>
      <c r="AF90" s="104"/>
      <c r="AG90" s="104"/>
      <c r="AH90" s="104" t="s">
        <v>58</v>
      </c>
      <c r="AI90" s="103" t="s">
        <v>58</v>
      </c>
      <c r="AJ90" s="103" t="s">
        <v>58</v>
      </c>
      <c r="AK90" s="103" t="s">
        <v>58</v>
      </c>
      <c r="AL90" s="103" t="s">
        <v>58</v>
      </c>
      <c r="AM90" s="103" t="s">
        <v>58</v>
      </c>
      <c r="AN90" s="103" t="s">
        <v>58</v>
      </c>
      <c r="AO90" s="103" t="s">
        <v>58</v>
      </c>
      <c r="AP90" s="103" t="s">
        <v>58</v>
      </c>
      <c r="AQ90" s="103" t="s">
        <v>58</v>
      </c>
      <c r="AR90" s="103"/>
      <c r="AS90" s="63"/>
    </row>
    <row r="91" spans="1:45" s="24" customFormat="1" ht="15.95" customHeight="1" x14ac:dyDescent="0.25">
      <c r="A91" s="32">
        <v>49</v>
      </c>
      <c r="B91" s="99" t="s">
        <v>698</v>
      </c>
      <c r="C91" s="146" t="s">
        <v>778</v>
      </c>
      <c r="D91" s="63" t="s">
        <v>135</v>
      </c>
      <c r="E91" s="63" t="s">
        <v>663</v>
      </c>
      <c r="F91" s="63" t="s">
        <v>597</v>
      </c>
      <c r="G91" s="63" t="s">
        <v>598</v>
      </c>
      <c r="H91" s="63" t="s">
        <v>457</v>
      </c>
      <c r="I91" s="63" t="s">
        <v>145</v>
      </c>
      <c r="J91" s="63" t="s">
        <v>52</v>
      </c>
      <c r="K91" s="100" t="s">
        <v>171</v>
      </c>
      <c r="L91" s="63" t="s">
        <v>664</v>
      </c>
      <c r="M91" s="63" t="s">
        <v>665</v>
      </c>
      <c r="N91" s="63" t="s">
        <v>666</v>
      </c>
      <c r="O91" s="63" t="s">
        <v>663</v>
      </c>
      <c r="P91" s="63" t="s">
        <v>667</v>
      </c>
      <c r="Q91" s="107">
        <v>-1.448124</v>
      </c>
      <c r="R91" s="101">
        <v>-48.477955999999999</v>
      </c>
      <c r="S91" s="63"/>
      <c r="T91" s="63"/>
      <c r="U91" s="63"/>
      <c r="V91" s="63"/>
      <c r="W91" s="63"/>
      <c r="X91" s="63"/>
      <c r="Y91" s="63"/>
      <c r="Z91" s="102">
        <v>-1.448124</v>
      </c>
      <c r="AA91" s="102">
        <v>-48.477955999999999</v>
      </c>
      <c r="AB91" s="63" t="s">
        <v>668</v>
      </c>
      <c r="AC91" s="33" t="s">
        <v>477</v>
      </c>
      <c r="AD91" s="103" t="s">
        <v>58</v>
      </c>
      <c r="AE91" s="103" t="s">
        <v>58</v>
      </c>
      <c r="AF91" s="104"/>
      <c r="AG91" s="104"/>
      <c r="AH91" s="104" t="s">
        <v>58</v>
      </c>
      <c r="AI91" s="103" t="s">
        <v>58</v>
      </c>
      <c r="AJ91" s="103" t="s">
        <v>58</v>
      </c>
      <c r="AK91" s="103" t="s">
        <v>58</v>
      </c>
      <c r="AL91" s="103" t="s">
        <v>58</v>
      </c>
      <c r="AM91" s="103" t="s">
        <v>58</v>
      </c>
      <c r="AN91" s="103" t="s">
        <v>58</v>
      </c>
      <c r="AO91" s="103" t="s">
        <v>58</v>
      </c>
      <c r="AP91" s="103" t="s">
        <v>58</v>
      </c>
      <c r="AQ91" s="103" t="s">
        <v>58</v>
      </c>
      <c r="AR91" s="103"/>
      <c r="AS91" s="63"/>
    </row>
    <row r="92" spans="1:45" ht="15.95" customHeight="1" x14ac:dyDescent="0.25">
      <c r="A92" s="32">
        <v>50</v>
      </c>
      <c r="B92" s="99" t="s">
        <v>698</v>
      </c>
      <c r="C92" s="146" t="s">
        <v>778</v>
      </c>
      <c r="D92" s="63" t="s">
        <v>135</v>
      </c>
      <c r="E92" s="63" t="s">
        <v>663</v>
      </c>
      <c r="F92" s="63" t="s">
        <v>621</v>
      </c>
      <c r="G92" s="63" t="s">
        <v>622</v>
      </c>
      <c r="H92" s="63" t="s">
        <v>457</v>
      </c>
      <c r="I92" s="63" t="s">
        <v>145</v>
      </c>
      <c r="J92" s="63" t="s">
        <v>52</v>
      </c>
      <c r="K92" s="100" t="s">
        <v>171</v>
      </c>
      <c r="L92" s="63" t="s">
        <v>664</v>
      </c>
      <c r="M92" s="63" t="s">
        <v>665</v>
      </c>
      <c r="N92" s="63" t="s">
        <v>666</v>
      </c>
      <c r="O92" s="63" t="s">
        <v>663</v>
      </c>
      <c r="P92" s="63" t="s">
        <v>667</v>
      </c>
      <c r="Q92" s="101">
        <v>-1.4178550000000001</v>
      </c>
      <c r="R92" s="101">
        <v>-48.476329</v>
      </c>
      <c r="S92" s="63"/>
      <c r="T92" s="63"/>
      <c r="U92" s="63"/>
      <c r="V92" s="63"/>
      <c r="W92" s="63"/>
      <c r="X92" s="63"/>
      <c r="Y92" s="63"/>
      <c r="Z92" s="102">
        <v>-1.4178550000000001</v>
      </c>
      <c r="AA92" s="102">
        <v>-48.476329</v>
      </c>
      <c r="AB92" s="63" t="s">
        <v>668</v>
      </c>
      <c r="AC92" s="33" t="s">
        <v>477</v>
      </c>
      <c r="AD92" s="103" t="s">
        <v>58</v>
      </c>
      <c r="AE92" s="103" t="s">
        <v>58</v>
      </c>
      <c r="AF92" s="104"/>
      <c r="AG92" s="104"/>
      <c r="AH92" s="104" t="s">
        <v>58</v>
      </c>
      <c r="AI92" s="103" t="s">
        <v>58</v>
      </c>
      <c r="AJ92" s="103" t="s">
        <v>58</v>
      </c>
      <c r="AK92" s="103" t="s">
        <v>58</v>
      </c>
      <c r="AL92" s="103" t="s">
        <v>58</v>
      </c>
      <c r="AM92" s="103" t="s">
        <v>58</v>
      </c>
      <c r="AN92" s="103" t="s">
        <v>58</v>
      </c>
      <c r="AO92" s="103" t="s">
        <v>58</v>
      </c>
      <c r="AP92" s="103" t="s">
        <v>58</v>
      </c>
      <c r="AQ92" s="103" t="s">
        <v>58</v>
      </c>
      <c r="AR92" s="103"/>
      <c r="AS92" s="63"/>
    </row>
    <row r="93" spans="1:45" ht="15.95" customHeight="1" x14ac:dyDescent="0.25">
      <c r="A93" s="32">
        <v>51</v>
      </c>
      <c r="B93" s="99" t="s">
        <v>698</v>
      </c>
      <c r="C93" s="146" t="s">
        <v>778</v>
      </c>
      <c r="D93" s="63" t="s">
        <v>135</v>
      </c>
      <c r="E93" s="63" t="s">
        <v>663</v>
      </c>
      <c r="F93" s="63" t="s">
        <v>603</v>
      </c>
      <c r="G93" s="63" t="s">
        <v>604</v>
      </c>
      <c r="H93" s="63" t="s">
        <v>170</v>
      </c>
      <c r="I93" s="63" t="s">
        <v>145</v>
      </c>
      <c r="J93" s="63" t="s">
        <v>52</v>
      </c>
      <c r="K93" s="100" t="s">
        <v>171</v>
      </c>
      <c r="L93" s="63" t="s">
        <v>664</v>
      </c>
      <c r="M93" s="63" t="s">
        <v>665</v>
      </c>
      <c r="N93" s="63" t="s">
        <v>666</v>
      </c>
      <c r="O93" s="63" t="s">
        <v>663</v>
      </c>
      <c r="P93" s="63" t="s">
        <v>667</v>
      </c>
      <c r="Q93" s="107">
        <v>-1.4052979999999999</v>
      </c>
      <c r="R93" s="101">
        <v>-48.424289000000002</v>
      </c>
      <c r="S93" s="63"/>
      <c r="T93" s="63"/>
      <c r="U93" s="63"/>
      <c r="V93" s="63"/>
      <c r="W93" s="63"/>
      <c r="X93" s="63"/>
      <c r="Y93" s="63"/>
      <c r="Z93" s="102">
        <v>-1.4052979999999999</v>
      </c>
      <c r="AA93" s="102">
        <v>-48.424289000000002</v>
      </c>
      <c r="AB93" s="63" t="s">
        <v>668</v>
      </c>
      <c r="AC93" s="33" t="s">
        <v>477</v>
      </c>
      <c r="AD93" s="103" t="s">
        <v>58</v>
      </c>
      <c r="AE93" s="103" t="s">
        <v>58</v>
      </c>
      <c r="AF93" s="104"/>
      <c r="AG93" s="104"/>
      <c r="AH93" s="104" t="s">
        <v>58</v>
      </c>
      <c r="AI93" s="103" t="s">
        <v>58</v>
      </c>
      <c r="AJ93" s="103" t="s">
        <v>58</v>
      </c>
      <c r="AK93" s="103" t="s">
        <v>58</v>
      </c>
      <c r="AL93" s="103" t="s">
        <v>58</v>
      </c>
      <c r="AM93" s="103" t="s">
        <v>58</v>
      </c>
      <c r="AN93" s="103" t="s">
        <v>58</v>
      </c>
      <c r="AO93" s="103" t="s">
        <v>58</v>
      </c>
      <c r="AP93" s="103" t="s">
        <v>58</v>
      </c>
      <c r="AQ93" s="103" t="s">
        <v>58</v>
      </c>
      <c r="AR93" s="103"/>
      <c r="AS93" s="63"/>
    </row>
    <row r="94" spans="1:45" ht="15.95" customHeight="1" x14ac:dyDescent="0.25">
      <c r="A94" s="32">
        <v>52</v>
      </c>
      <c r="B94" s="99" t="s">
        <v>698</v>
      </c>
      <c r="C94" s="146" t="s">
        <v>778</v>
      </c>
      <c r="D94" s="63" t="s">
        <v>135</v>
      </c>
      <c r="E94" s="63" t="s">
        <v>663</v>
      </c>
      <c r="F94" s="63" t="s">
        <v>581</v>
      </c>
      <c r="G94" s="63" t="s">
        <v>582</v>
      </c>
      <c r="H94" s="63" t="s">
        <v>376</v>
      </c>
      <c r="I94" s="63" t="s">
        <v>145</v>
      </c>
      <c r="J94" s="63" t="s">
        <v>52</v>
      </c>
      <c r="K94" s="100" t="s">
        <v>171</v>
      </c>
      <c r="L94" s="63" t="s">
        <v>664</v>
      </c>
      <c r="M94" s="63" t="s">
        <v>665</v>
      </c>
      <c r="N94" s="63" t="s">
        <v>666</v>
      </c>
      <c r="O94" s="63" t="s">
        <v>663</v>
      </c>
      <c r="P94" s="63" t="s">
        <v>667</v>
      </c>
      <c r="Q94" s="107">
        <v>-1.373828</v>
      </c>
      <c r="R94" s="101">
        <v>-48.242821999999997</v>
      </c>
      <c r="S94" s="63"/>
      <c r="T94" s="63"/>
      <c r="U94" s="63"/>
      <c r="V94" s="63"/>
      <c r="W94" s="63"/>
      <c r="X94" s="63"/>
      <c r="Y94" s="63"/>
      <c r="Z94" s="102">
        <v>-1.373828</v>
      </c>
      <c r="AA94" s="102">
        <v>-48.242821999999997</v>
      </c>
      <c r="AB94" s="63" t="s">
        <v>668</v>
      </c>
      <c r="AC94" s="33" t="s">
        <v>477</v>
      </c>
      <c r="AD94" s="103" t="s">
        <v>58</v>
      </c>
      <c r="AE94" s="103" t="s">
        <v>58</v>
      </c>
      <c r="AF94" s="104"/>
      <c r="AG94" s="104"/>
      <c r="AH94" s="104" t="s">
        <v>58</v>
      </c>
      <c r="AI94" s="103" t="s">
        <v>58</v>
      </c>
      <c r="AJ94" s="103" t="s">
        <v>58</v>
      </c>
      <c r="AK94" s="103" t="s">
        <v>58</v>
      </c>
      <c r="AL94" s="103" t="s">
        <v>58</v>
      </c>
      <c r="AM94" s="103" t="s">
        <v>58</v>
      </c>
      <c r="AN94" s="103" t="s">
        <v>58</v>
      </c>
      <c r="AO94" s="103" t="s">
        <v>58</v>
      </c>
      <c r="AP94" s="103" t="s">
        <v>58</v>
      </c>
      <c r="AQ94" s="103" t="s">
        <v>58</v>
      </c>
      <c r="AR94" s="103"/>
      <c r="AS94" s="63"/>
    </row>
    <row r="95" spans="1:45" ht="15.95" customHeight="1" x14ac:dyDescent="0.25">
      <c r="A95" s="32">
        <v>53</v>
      </c>
      <c r="B95" s="99" t="s">
        <v>698</v>
      </c>
      <c r="C95" s="146" t="s">
        <v>778</v>
      </c>
      <c r="D95" s="63" t="s">
        <v>135</v>
      </c>
      <c r="E95" s="63" t="s">
        <v>663</v>
      </c>
      <c r="F95" s="63" t="s">
        <v>633</v>
      </c>
      <c r="G95" s="63" t="s">
        <v>634</v>
      </c>
      <c r="H95" s="63" t="s">
        <v>596</v>
      </c>
      <c r="I95" s="63" t="s">
        <v>145</v>
      </c>
      <c r="J95" s="63" t="s">
        <v>52</v>
      </c>
      <c r="K95" s="100" t="s">
        <v>171</v>
      </c>
      <c r="L95" s="63" t="s">
        <v>664</v>
      </c>
      <c r="M95" s="63" t="s">
        <v>665</v>
      </c>
      <c r="N95" s="63" t="s">
        <v>666</v>
      </c>
      <c r="O95" s="63" t="s">
        <v>663</v>
      </c>
      <c r="P95" s="63" t="s">
        <v>667</v>
      </c>
      <c r="Q95" s="109">
        <v>-1.370949</v>
      </c>
      <c r="R95" s="109">
        <v>-48.334567999999997</v>
      </c>
      <c r="S95" s="63"/>
      <c r="T95" s="63"/>
      <c r="U95" s="63"/>
      <c r="V95" s="63"/>
      <c r="W95" s="63"/>
      <c r="X95" s="63"/>
      <c r="Y95" s="63"/>
      <c r="Z95" s="102">
        <v>-1.370949</v>
      </c>
      <c r="AA95" s="102">
        <v>-48.334567999999997</v>
      </c>
      <c r="AB95" s="63" t="s">
        <v>668</v>
      </c>
      <c r="AC95" s="33" t="s">
        <v>477</v>
      </c>
      <c r="AD95" s="103" t="s">
        <v>58</v>
      </c>
      <c r="AE95" s="103" t="s">
        <v>58</v>
      </c>
      <c r="AF95" s="104"/>
      <c r="AG95" s="104"/>
      <c r="AH95" s="104" t="s">
        <v>58</v>
      </c>
      <c r="AI95" s="103" t="s">
        <v>58</v>
      </c>
      <c r="AJ95" s="103" t="s">
        <v>58</v>
      </c>
      <c r="AK95" s="103" t="s">
        <v>58</v>
      </c>
      <c r="AL95" s="103" t="s">
        <v>58</v>
      </c>
      <c r="AM95" s="103" t="s">
        <v>58</v>
      </c>
      <c r="AN95" s="103" t="s">
        <v>58</v>
      </c>
      <c r="AO95" s="103" t="s">
        <v>58</v>
      </c>
      <c r="AP95" s="103" t="s">
        <v>58</v>
      </c>
      <c r="AQ95" s="103" t="s">
        <v>58</v>
      </c>
      <c r="AR95" s="103"/>
      <c r="AS95" s="63"/>
    </row>
    <row r="96" spans="1:45" ht="15.95" customHeight="1" x14ac:dyDescent="0.25">
      <c r="A96" s="32">
        <v>54</v>
      </c>
      <c r="B96" s="99" t="s">
        <v>698</v>
      </c>
      <c r="C96" s="146" t="s">
        <v>778</v>
      </c>
      <c r="D96" s="63" t="s">
        <v>135</v>
      </c>
      <c r="E96" s="63" t="s">
        <v>663</v>
      </c>
      <c r="F96" s="63" t="s">
        <v>594</v>
      </c>
      <c r="G96" s="63" t="s">
        <v>595</v>
      </c>
      <c r="H96" s="63" t="s">
        <v>596</v>
      </c>
      <c r="I96" s="63" t="s">
        <v>145</v>
      </c>
      <c r="J96" s="63" t="s">
        <v>52</v>
      </c>
      <c r="K96" s="100" t="s">
        <v>171</v>
      </c>
      <c r="L96" s="63" t="s">
        <v>664</v>
      </c>
      <c r="M96" s="63" t="s">
        <v>665</v>
      </c>
      <c r="N96" s="63" t="s">
        <v>666</v>
      </c>
      <c r="O96" s="63" t="s">
        <v>663</v>
      </c>
      <c r="P96" s="63" t="s">
        <v>667</v>
      </c>
      <c r="Q96" s="107">
        <v>-1.367615</v>
      </c>
      <c r="R96" s="101">
        <v>-48.352583000000003</v>
      </c>
      <c r="S96" s="63"/>
      <c r="T96" s="63"/>
      <c r="U96" s="63"/>
      <c r="V96" s="63"/>
      <c r="W96" s="63"/>
      <c r="X96" s="63"/>
      <c r="Y96" s="63"/>
      <c r="Z96" s="102">
        <v>-1.367615</v>
      </c>
      <c r="AA96" s="102">
        <v>-48.352583000000003</v>
      </c>
      <c r="AB96" s="63" t="s">
        <v>668</v>
      </c>
      <c r="AC96" s="33" t="s">
        <v>477</v>
      </c>
      <c r="AD96" s="103" t="s">
        <v>58</v>
      </c>
      <c r="AE96" s="103" t="s">
        <v>58</v>
      </c>
      <c r="AF96" s="104"/>
      <c r="AG96" s="104"/>
      <c r="AH96" s="104" t="s">
        <v>58</v>
      </c>
      <c r="AI96" s="103" t="s">
        <v>58</v>
      </c>
      <c r="AJ96" s="103" t="s">
        <v>58</v>
      </c>
      <c r="AK96" s="103" t="s">
        <v>58</v>
      </c>
      <c r="AL96" s="103" t="s">
        <v>58</v>
      </c>
      <c r="AM96" s="103" t="s">
        <v>58</v>
      </c>
      <c r="AN96" s="103" t="s">
        <v>58</v>
      </c>
      <c r="AO96" s="103" t="s">
        <v>58</v>
      </c>
      <c r="AP96" s="103" t="s">
        <v>58</v>
      </c>
      <c r="AQ96" s="103" t="s">
        <v>58</v>
      </c>
      <c r="AR96" s="103"/>
      <c r="AS96" s="63"/>
    </row>
    <row r="97" spans="1:45" ht="15.95" customHeight="1" x14ac:dyDescent="0.25">
      <c r="A97" s="32">
        <v>55</v>
      </c>
      <c r="B97" s="99" t="s">
        <v>698</v>
      </c>
      <c r="C97" s="146" t="s">
        <v>778</v>
      </c>
      <c r="D97" s="63" t="s">
        <v>135</v>
      </c>
      <c r="E97" s="63" t="s">
        <v>663</v>
      </c>
      <c r="F97" s="63" t="s">
        <v>601</v>
      </c>
      <c r="G97" s="63" t="s">
        <v>602</v>
      </c>
      <c r="H97" s="63" t="s">
        <v>457</v>
      </c>
      <c r="I97" s="63" t="s">
        <v>145</v>
      </c>
      <c r="J97" s="63" t="s">
        <v>52</v>
      </c>
      <c r="K97" s="100" t="s">
        <v>171</v>
      </c>
      <c r="L97" s="63" t="s">
        <v>664</v>
      </c>
      <c r="M97" s="63" t="s">
        <v>665</v>
      </c>
      <c r="N97" s="63" t="s">
        <v>666</v>
      </c>
      <c r="O97" s="63" t="s">
        <v>663</v>
      </c>
      <c r="P97" s="63" t="s">
        <v>667</v>
      </c>
      <c r="Q97" s="107">
        <v>-1.3612610000000001</v>
      </c>
      <c r="R97" s="101">
        <v>-48.476671000000003</v>
      </c>
      <c r="S97" s="63"/>
      <c r="T97" s="63"/>
      <c r="U97" s="63"/>
      <c r="V97" s="63"/>
      <c r="W97" s="63"/>
      <c r="X97" s="63"/>
      <c r="Y97" s="63"/>
      <c r="Z97" s="102">
        <v>-1.3612610000000001</v>
      </c>
      <c r="AA97" s="102">
        <v>-48.476671000000003</v>
      </c>
      <c r="AB97" s="63" t="s">
        <v>668</v>
      </c>
      <c r="AC97" s="33" t="s">
        <v>477</v>
      </c>
      <c r="AD97" s="103" t="s">
        <v>58</v>
      </c>
      <c r="AE97" s="103" t="s">
        <v>58</v>
      </c>
      <c r="AF97" s="104"/>
      <c r="AG97" s="104"/>
      <c r="AH97" s="104" t="s">
        <v>58</v>
      </c>
      <c r="AI97" s="103" t="s">
        <v>58</v>
      </c>
      <c r="AJ97" s="103" t="s">
        <v>58</v>
      </c>
      <c r="AK97" s="103" t="s">
        <v>58</v>
      </c>
      <c r="AL97" s="103" t="s">
        <v>58</v>
      </c>
      <c r="AM97" s="103" t="s">
        <v>58</v>
      </c>
      <c r="AN97" s="103" t="s">
        <v>58</v>
      </c>
      <c r="AO97" s="103" t="s">
        <v>58</v>
      </c>
      <c r="AP97" s="103" t="s">
        <v>58</v>
      </c>
      <c r="AQ97" s="103" t="s">
        <v>58</v>
      </c>
      <c r="AR97" s="103"/>
      <c r="AS97" s="63"/>
    </row>
    <row r="98" spans="1:45" ht="15.95" customHeight="1" x14ac:dyDescent="0.25">
      <c r="A98" s="32">
        <v>56</v>
      </c>
      <c r="B98" s="99" t="s">
        <v>698</v>
      </c>
      <c r="C98" s="146" t="s">
        <v>778</v>
      </c>
      <c r="D98" s="63" t="s">
        <v>135</v>
      </c>
      <c r="E98" s="63" t="s">
        <v>663</v>
      </c>
      <c r="F98" s="63" t="s">
        <v>605</v>
      </c>
      <c r="G98" s="63" t="s">
        <v>602</v>
      </c>
      <c r="H98" s="63" t="s">
        <v>457</v>
      </c>
      <c r="I98" s="63" t="s">
        <v>145</v>
      </c>
      <c r="J98" s="63" t="s">
        <v>52</v>
      </c>
      <c r="K98" s="100" t="s">
        <v>171</v>
      </c>
      <c r="L98" s="63" t="s">
        <v>664</v>
      </c>
      <c r="M98" s="63" t="s">
        <v>665</v>
      </c>
      <c r="N98" s="63" t="s">
        <v>666</v>
      </c>
      <c r="O98" s="63" t="s">
        <v>663</v>
      </c>
      <c r="P98" s="63" t="s">
        <v>667</v>
      </c>
      <c r="Q98" s="107">
        <v>-1.3612610000000001</v>
      </c>
      <c r="R98" s="101">
        <v>-48.476671000000003</v>
      </c>
      <c r="S98" s="63"/>
      <c r="T98" s="63"/>
      <c r="U98" s="63"/>
      <c r="V98" s="63"/>
      <c r="W98" s="63"/>
      <c r="X98" s="63"/>
      <c r="Y98" s="63"/>
      <c r="Z98" s="102">
        <v>-1.3612610000000001</v>
      </c>
      <c r="AA98" s="102">
        <v>-48.476671000000003</v>
      </c>
      <c r="AB98" s="63" t="s">
        <v>668</v>
      </c>
      <c r="AC98" s="33" t="s">
        <v>477</v>
      </c>
      <c r="AD98" s="103" t="s">
        <v>58</v>
      </c>
      <c r="AE98" s="103" t="s">
        <v>58</v>
      </c>
      <c r="AF98" s="104"/>
      <c r="AG98" s="104"/>
      <c r="AH98" s="104" t="s">
        <v>58</v>
      </c>
      <c r="AI98" s="103" t="s">
        <v>58</v>
      </c>
      <c r="AJ98" s="103" t="s">
        <v>58</v>
      </c>
      <c r="AK98" s="103" t="s">
        <v>58</v>
      </c>
      <c r="AL98" s="103" t="s">
        <v>58</v>
      </c>
      <c r="AM98" s="103" t="s">
        <v>58</v>
      </c>
      <c r="AN98" s="103" t="s">
        <v>58</v>
      </c>
      <c r="AO98" s="103" t="s">
        <v>58</v>
      </c>
      <c r="AP98" s="103" t="s">
        <v>58</v>
      </c>
      <c r="AQ98" s="103" t="s">
        <v>58</v>
      </c>
      <c r="AR98" s="103"/>
      <c r="AS98" s="63"/>
    </row>
    <row r="99" spans="1:45" ht="15.95" customHeight="1" x14ac:dyDescent="0.25">
      <c r="A99" s="32">
        <v>57</v>
      </c>
      <c r="B99" s="99" t="s">
        <v>698</v>
      </c>
      <c r="C99" s="146" t="s">
        <v>778</v>
      </c>
      <c r="D99" s="63" t="s">
        <v>135</v>
      </c>
      <c r="E99" s="63" t="s">
        <v>663</v>
      </c>
      <c r="F99" s="63" t="s">
        <v>644</v>
      </c>
      <c r="G99" s="63" t="s">
        <v>645</v>
      </c>
      <c r="H99" s="63" t="s">
        <v>457</v>
      </c>
      <c r="I99" s="63" t="s">
        <v>145</v>
      </c>
      <c r="J99" s="63" t="s">
        <v>52</v>
      </c>
      <c r="K99" s="100" t="s">
        <v>171</v>
      </c>
      <c r="L99" s="63" t="s">
        <v>664</v>
      </c>
      <c r="M99" s="63" t="s">
        <v>665</v>
      </c>
      <c r="N99" s="63" t="s">
        <v>666</v>
      </c>
      <c r="O99" s="63" t="s">
        <v>663</v>
      </c>
      <c r="P99" s="63" t="s">
        <v>667</v>
      </c>
      <c r="Q99" s="101">
        <v>-1.342195</v>
      </c>
      <c r="R99" s="101">
        <v>-48.478665999999997</v>
      </c>
      <c r="S99" s="63"/>
      <c r="T99" s="63"/>
      <c r="U99" s="63"/>
      <c r="V99" s="63"/>
      <c r="W99" s="63"/>
      <c r="X99" s="63"/>
      <c r="Y99" s="63"/>
      <c r="Z99" s="102">
        <v>-1.342195</v>
      </c>
      <c r="AA99" s="102">
        <v>-48.478665999999997</v>
      </c>
      <c r="AB99" s="63" t="s">
        <v>668</v>
      </c>
      <c r="AC99" s="33" t="s">
        <v>477</v>
      </c>
      <c r="AD99" s="103" t="s">
        <v>58</v>
      </c>
      <c r="AE99" s="103" t="s">
        <v>58</v>
      </c>
      <c r="AF99" s="104"/>
      <c r="AG99" s="104"/>
      <c r="AH99" s="104" t="s">
        <v>58</v>
      </c>
      <c r="AI99" s="103" t="s">
        <v>58</v>
      </c>
      <c r="AJ99" s="103" t="s">
        <v>58</v>
      </c>
      <c r="AK99" s="103" t="s">
        <v>58</v>
      </c>
      <c r="AL99" s="103" t="s">
        <v>58</v>
      </c>
      <c r="AM99" s="103" t="s">
        <v>58</v>
      </c>
      <c r="AN99" s="103" t="s">
        <v>58</v>
      </c>
      <c r="AO99" s="103" t="s">
        <v>58</v>
      </c>
      <c r="AP99" s="103" t="s">
        <v>58</v>
      </c>
      <c r="AQ99" s="103" t="s">
        <v>58</v>
      </c>
      <c r="AR99" s="103"/>
      <c r="AS99" s="63"/>
    </row>
    <row r="100" spans="1:45" ht="15.95" customHeight="1" x14ac:dyDescent="0.25">
      <c r="A100" s="32">
        <v>58</v>
      </c>
      <c r="B100" s="99" t="s">
        <v>698</v>
      </c>
      <c r="C100" s="146" t="s">
        <v>778</v>
      </c>
      <c r="D100" s="63" t="s">
        <v>135</v>
      </c>
      <c r="E100" s="63" t="s">
        <v>663</v>
      </c>
      <c r="F100" s="63" t="s">
        <v>608</v>
      </c>
      <c r="G100" s="63" t="s">
        <v>609</v>
      </c>
      <c r="H100" s="63" t="s">
        <v>457</v>
      </c>
      <c r="I100" s="63" t="s">
        <v>145</v>
      </c>
      <c r="J100" s="63" t="s">
        <v>52</v>
      </c>
      <c r="K100" s="100" t="s">
        <v>171</v>
      </c>
      <c r="L100" s="63" t="s">
        <v>664</v>
      </c>
      <c r="M100" s="63" t="s">
        <v>665</v>
      </c>
      <c r="N100" s="63" t="s">
        <v>666</v>
      </c>
      <c r="O100" s="63" t="s">
        <v>663</v>
      </c>
      <c r="P100" s="63" t="s">
        <v>667</v>
      </c>
      <c r="Q100" s="107">
        <v>-1.337936</v>
      </c>
      <c r="R100" s="101">
        <v>-48.472310999999998</v>
      </c>
      <c r="S100" s="63"/>
      <c r="T100" s="63"/>
      <c r="U100" s="63"/>
      <c r="V100" s="63"/>
      <c r="W100" s="63"/>
      <c r="X100" s="63"/>
      <c r="Y100" s="63"/>
      <c r="Z100" s="102">
        <v>-1.337936</v>
      </c>
      <c r="AA100" s="102">
        <v>-48.472310999999998</v>
      </c>
      <c r="AB100" s="63" t="s">
        <v>668</v>
      </c>
      <c r="AC100" s="33" t="s">
        <v>477</v>
      </c>
      <c r="AD100" s="103" t="s">
        <v>58</v>
      </c>
      <c r="AE100" s="103" t="s">
        <v>58</v>
      </c>
      <c r="AF100" s="104"/>
      <c r="AG100" s="104"/>
      <c r="AH100" s="104" t="s">
        <v>58</v>
      </c>
      <c r="AI100" s="103" t="s">
        <v>58</v>
      </c>
      <c r="AJ100" s="103" t="s">
        <v>58</v>
      </c>
      <c r="AK100" s="103" t="s">
        <v>58</v>
      </c>
      <c r="AL100" s="103" t="s">
        <v>58</v>
      </c>
      <c r="AM100" s="103" t="s">
        <v>58</v>
      </c>
      <c r="AN100" s="103" t="s">
        <v>58</v>
      </c>
      <c r="AO100" s="103" t="s">
        <v>58</v>
      </c>
      <c r="AP100" s="103" t="s">
        <v>58</v>
      </c>
      <c r="AQ100" s="103" t="s">
        <v>58</v>
      </c>
      <c r="AR100" s="103"/>
      <c r="AS100" s="63"/>
    </row>
    <row r="101" spans="1:45" ht="15.95" customHeight="1" x14ac:dyDescent="0.25">
      <c r="A101" s="32">
        <v>59</v>
      </c>
      <c r="B101" s="99" t="s">
        <v>698</v>
      </c>
      <c r="C101" s="146" t="s">
        <v>778</v>
      </c>
      <c r="D101" s="63" t="s">
        <v>135</v>
      </c>
      <c r="E101" s="63" t="s">
        <v>663</v>
      </c>
      <c r="F101" s="63" t="s">
        <v>575</v>
      </c>
      <c r="G101" s="63" t="s">
        <v>576</v>
      </c>
      <c r="H101" s="63" t="s">
        <v>376</v>
      </c>
      <c r="I101" s="63" t="s">
        <v>145</v>
      </c>
      <c r="J101" s="63" t="s">
        <v>52</v>
      </c>
      <c r="K101" s="100" t="s">
        <v>171</v>
      </c>
      <c r="L101" s="63" t="s">
        <v>664</v>
      </c>
      <c r="M101" s="63" t="s">
        <v>665</v>
      </c>
      <c r="N101" s="63" t="s">
        <v>666</v>
      </c>
      <c r="O101" s="63" t="s">
        <v>663</v>
      </c>
      <c r="P101" s="64" t="s">
        <v>446</v>
      </c>
      <c r="Q101" s="107">
        <v>-1.3378410000000001</v>
      </c>
      <c r="R101" s="101">
        <v>-48.287888000000002</v>
      </c>
      <c r="S101" s="63"/>
      <c r="T101" s="63"/>
      <c r="U101" s="63"/>
      <c r="V101" s="63"/>
      <c r="W101" s="63"/>
      <c r="X101" s="63"/>
      <c r="Y101" s="63"/>
      <c r="Z101" s="102">
        <v>-1.3378410000000001</v>
      </c>
      <c r="AA101" s="102">
        <v>-48.287888000000002</v>
      </c>
      <c r="AB101" s="63" t="s">
        <v>668</v>
      </c>
      <c r="AC101" s="33" t="s">
        <v>477</v>
      </c>
      <c r="AD101" s="103" t="s">
        <v>58</v>
      </c>
      <c r="AE101" s="103" t="s">
        <v>58</v>
      </c>
      <c r="AF101" s="104"/>
      <c r="AG101" s="104"/>
      <c r="AH101" s="104" t="s">
        <v>58</v>
      </c>
      <c r="AI101" s="103" t="s">
        <v>58</v>
      </c>
      <c r="AJ101" s="103" t="s">
        <v>58</v>
      </c>
      <c r="AK101" s="103" t="s">
        <v>58</v>
      </c>
      <c r="AL101" s="103" t="s">
        <v>58</v>
      </c>
      <c r="AM101" s="103" t="s">
        <v>58</v>
      </c>
      <c r="AN101" s="103" t="s">
        <v>58</v>
      </c>
      <c r="AO101" s="103" t="s">
        <v>58</v>
      </c>
      <c r="AP101" s="103" t="s">
        <v>58</v>
      </c>
      <c r="AQ101" s="103" t="s">
        <v>58</v>
      </c>
      <c r="AR101" s="103"/>
      <c r="AS101" s="63"/>
    </row>
    <row r="102" spans="1:45" ht="15.95" customHeight="1" x14ac:dyDescent="0.25">
      <c r="A102" s="32">
        <v>60</v>
      </c>
      <c r="B102" s="99" t="s">
        <v>698</v>
      </c>
      <c r="C102" s="146" t="s">
        <v>778</v>
      </c>
      <c r="D102" s="63" t="s">
        <v>135</v>
      </c>
      <c r="E102" s="63" t="s">
        <v>663</v>
      </c>
      <c r="F102" s="63" t="s">
        <v>617</v>
      </c>
      <c r="G102" s="63" t="s">
        <v>618</v>
      </c>
      <c r="H102" s="63" t="s">
        <v>170</v>
      </c>
      <c r="I102" s="63" t="s">
        <v>145</v>
      </c>
      <c r="J102" s="63" t="s">
        <v>52</v>
      </c>
      <c r="K102" s="100" t="s">
        <v>171</v>
      </c>
      <c r="L102" s="63" t="s">
        <v>664</v>
      </c>
      <c r="M102" s="63" t="s">
        <v>665</v>
      </c>
      <c r="N102" s="63" t="s">
        <v>666</v>
      </c>
      <c r="O102" s="63" t="s">
        <v>663</v>
      </c>
      <c r="P102" s="63" t="s">
        <v>667</v>
      </c>
      <c r="Q102" s="101">
        <v>-1.336017</v>
      </c>
      <c r="R102" s="101">
        <v>-48.418385000000001</v>
      </c>
      <c r="S102" s="63"/>
      <c r="T102" s="63"/>
      <c r="U102" s="63"/>
      <c r="V102" s="63"/>
      <c r="W102" s="63"/>
      <c r="X102" s="63"/>
      <c r="Y102" s="63"/>
      <c r="Z102" s="102">
        <v>-1.336017</v>
      </c>
      <c r="AA102" s="102">
        <v>-48.418385000000001</v>
      </c>
      <c r="AB102" s="63" t="s">
        <v>668</v>
      </c>
      <c r="AC102" s="33" t="s">
        <v>477</v>
      </c>
      <c r="AD102" s="103" t="s">
        <v>58</v>
      </c>
      <c r="AE102" s="103" t="s">
        <v>58</v>
      </c>
      <c r="AF102" s="104"/>
      <c r="AG102" s="104"/>
      <c r="AH102" s="104" t="s">
        <v>58</v>
      </c>
      <c r="AI102" s="103" t="s">
        <v>58</v>
      </c>
      <c r="AJ102" s="103" t="s">
        <v>58</v>
      </c>
      <c r="AK102" s="103" t="s">
        <v>58</v>
      </c>
      <c r="AL102" s="103" t="s">
        <v>58</v>
      </c>
      <c r="AM102" s="103" t="s">
        <v>58</v>
      </c>
      <c r="AN102" s="103" t="s">
        <v>58</v>
      </c>
      <c r="AO102" s="103" t="s">
        <v>58</v>
      </c>
      <c r="AP102" s="103" t="s">
        <v>58</v>
      </c>
      <c r="AQ102" s="103" t="s">
        <v>58</v>
      </c>
      <c r="AR102" s="103"/>
      <c r="AS102" s="63"/>
    </row>
    <row r="103" spans="1:45" ht="15.95" customHeight="1" x14ac:dyDescent="0.25">
      <c r="A103" s="32">
        <v>61</v>
      </c>
      <c r="B103" s="99" t="s">
        <v>698</v>
      </c>
      <c r="C103" s="146" t="s">
        <v>778</v>
      </c>
      <c r="D103" s="63" t="s">
        <v>135</v>
      </c>
      <c r="E103" s="63" t="s">
        <v>663</v>
      </c>
      <c r="F103" s="63" t="s">
        <v>615</v>
      </c>
      <c r="G103" s="63" t="s">
        <v>616</v>
      </c>
      <c r="H103" s="63" t="s">
        <v>170</v>
      </c>
      <c r="I103" s="63" t="s">
        <v>145</v>
      </c>
      <c r="J103" s="63" t="s">
        <v>52</v>
      </c>
      <c r="K103" s="100" t="s">
        <v>171</v>
      </c>
      <c r="L103" s="63" t="s">
        <v>664</v>
      </c>
      <c r="M103" s="63" t="s">
        <v>665</v>
      </c>
      <c r="N103" s="63" t="s">
        <v>666</v>
      </c>
      <c r="O103" s="63" t="s">
        <v>663</v>
      </c>
      <c r="P103" s="63" t="s">
        <v>667</v>
      </c>
      <c r="Q103" s="101">
        <v>-1.3340240000000001</v>
      </c>
      <c r="R103" s="101">
        <v>-48.424804999999999</v>
      </c>
      <c r="S103" s="63"/>
      <c r="T103" s="63"/>
      <c r="U103" s="63"/>
      <c r="V103" s="63"/>
      <c r="W103" s="63"/>
      <c r="X103" s="63"/>
      <c r="Y103" s="63"/>
      <c r="Z103" s="102">
        <v>-1.3340240000000001</v>
      </c>
      <c r="AA103" s="102">
        <v>-48.424804999999999</v>
      </c>
      <c r="AB103" s="63" t="s">
        <v>668</v>
      </c>
      <c r="AC103" s="33" t="s">
        <v>477</v>
      </c>
      <c r="AD103" s="103" t="s">
        <v>58</v>
      </c>
      <c r="AE103" s="103" t="s">
        <v>58</v>
      </c>
      <c r="AF103" s="104"/>
      <c r="AG103" s="104"/>
      <c r="AH103" s="104" t="s">
        <v>58</v>
      </c>
      <c r="AI103" s="103" t="s">
        <v>58</v>
      </c>
      <c r="AJ103" s="103" t="s">
        <v>58</v>
      </c>
      <c r="AK103" s="103" t="s">
        <v>58</v>
      </c>
      <c r="AL103" s="103" t="s">
        <v>58</v>
      </c>
      <c r="AM103" s="103" t="s">
        <v>58</v>
      </c>
      <c r="AN103" s="103" t="s">
        <v>58</v>
      </c>
      <c r="AO103" s="103" t="s">
        <v>58</v>
      </c>
      <c r="AP103" s="103" t="s">
        <v>58</v>
      </c>
      <c r="AQ103" s="103" t="s">
        <v>58</v>
      </c>
      <c r="AR103" s="103"/>
      <c r="AS103" s="63"/>
    </row>
    <row r="104" spans="1:45" ht="15.95" customHeight="1" x14ac:dyDescent="0.25">
      <c r="A104" s="32">
        <v>62</v>
      </c>
      <c r="B104" s="99" t="s">
        <v>698</v>
      </c>
      <c r="C104" s="146" t="s">
        <v>778</v>
      </c>
      <c r="D104" s="63" t="s">
        <v>135</v>
      </c>
      <c r="E104" s="63" t="s">
        <v>663</v>
      </c>
      <c r="F104" s="63" t="s">
        <v>641</v>
      </c>
      <c r="G104" s="63" t="s">
        <v>642</v>
      </c>
      <c r="H104" s="63" t="s">
        <v>643</v>
      </c>
      <c r="I104" s="63" t="s">
        <v>145</v>
      </c>
      <c r="J104" s="63" t="s">
        <v>52</v>
      </c>
      <c r="K104" s="100" t="s">
        <v>171</v>
      </c>
      <c r="L104" s="63" t="s">
        <v>664</v>
      </c>
      <c r="M104" s="63" t="s">
        <v>665</v>
      </c>
      <c r="N104" s="63" t="s">
        <v>666</v>
      </c>
      <c r="O104" s="63" t="s">
        <v>663</v>
      </c>
      <c r="P104" s="63" t="s">
        <v>667</v>
      </c>
      <c r="Q104" s="101">
        <v>-1.324581</v>
      </c>
      <c r="R104" s="101">
        <v>-48.170209</v>
      </c>
      <c r="S104" s="63"/>
      <c r="T104" s="63"/>
      <c r="U104" s="63"/>
      <c r="V104" s="63"/>
      <c r="W104" s="63"/>
      <c r="X104" s="63"/>
      <c r="Y104" s="63"/>
      <c r="Z104" s="102">
        <v>-1.324581</v>
      </c>
      <c r="AA104" s="102">
        <v>-48.170209</v>
      </c>
      <c r="AB104" s="63" t="s">
        <v>668</v>
      </c>
      <c r="AC104" s="33" t="s">
        <v>477</v>
      </c>
      <c r="AD104" s="103" t="s">
        <v>58</v>
      </c>
      <c r="AE104" s="103" t="s">
        <v>58</v>
      </c>
      <c r="AF104" s="104"/>
      <c r="AG104" s="104"/>
      <c r="AH104" s="104" t="s">
        <v>58</v>
      </c>
      <c r="AI104" s="103" t="s">
        <v>58</v>
      </c>
      <c r="AJ104" s="103" t="s">
        <v>58</v>
      </c>
      <c r="AK104" s="103" t="s">
        <v>58</v>
      </c>
      <c r="AL104" s="103" t="s">
        <v>58</v>
      </c>
      <c r="AM104" s="103" t="s">
        <v>58</v>
      </c>
      <c r="AN104" s="103" t="s">
        <v>58</v>
      </c>
      <c r="AO104" s="103" t="s">
        <v>58</v>
      </c>
      <c r="AP104" s="103" t="s">
        <v>58</v>
      </c>
      <c r="AQ104" s="103" t="s">
        <v>58</v>
      </c>
      <c r="AR104" s="103"/>
      <c r="AS104" s="63"/>
    </row>
    <row r="105" spans="1:45" ht="15.95" customHeight="1" x14ac:dyDescent="0.25">
      <c r="A105" s="32">
        <v>63</v>
      </c>
      <c r="B105" s="99" t="s">
        <v>698</v>
      </c>
      <c r="C105" s="146" t="s">
        <v>778</v>
      </c>
      <c r="D105" s="63" t="s">
        <v>135</v>
      </c>
      <c r="E105" s="63" t="s">
        <v>663</v>
      </c>
      <c r="F105" s="63" t="s">
        <v>651</v>
      </c>
      <c r="G105" s="63" t="s">
        <v>652</v>
      </c>
      <c r="H105" s="63" t="s">
        <v>170</v>
      </c>
      <c r="I105" s="63" t="s">
        <v>145</v>
      </c>
      <c r="J105" s="63" t="s">
        <v>52</v>
      </c>
      <c r="K105" s="100" t="s">
        <v>171</v>
      </c>
      <c r="L105" s="63" t="s">
        <v>664</v>
      </c>
      <c r="M105" s="63" t="s">
        <v>665</v>
      </c>
      <c r="N105" s="63" t="s">
        <v>666</v>
      </c>
      <c r="O105" s="63" t="s">
        <v>663</v>
      </c>
      <c r="P105" s="63" t="s">
        <v>667</v>
      </c>
      <c r="Q105" s="101">
        <v>-1.323372</v>
      </c>
      <c r="R105" s="101">
        <v>-48.385950000000001</v>
      </c>
      <c r="S105" s="63"/>
      <c r="T105" s="63"/>
      <c r="U105" s="63"/>
      <c r="V105" s="63"/>
      <c r="W105" s="63"/>
      <c r="X105" s="63"/>
      <c r="Y105" s="63"/>
      <c r="Z105" s="102">
        <v>-1.323372</v>
      </c>
      <c r="AA105" s="102">
        <v>-48.385950000000001</v>
      </c>
      <c r="AB105" s="63" t="s">
        <v>668</v>
      </c>
      <c r="AC105" s="33" t="s">
        <v>477</v>
      </c>
      <c r="AD105" s="103" t="s">
        <v>58</v>
      </c>
      <c r="AE105" s="103" t="s">
        <v>58</v>
      </c>
      <c r="AF105" s="104"/>
      <c r="AG105" s="104"/>
      <c r="AH105" s="104" t="s">
        <v>58</v>
      </c>
      <c r="AI105" s="103" t="s">
        <v>58</v>
      </c>
      <c r="AJ105" s="103" t="s">
        <v>58</v>
      </c>
      <c r="AK105" s="103" t="s">
        <v>58</v>
      </c>
      <c r="AL105" s="103" t="s">
        <v>58</v>
      </c>
      <c r="AM105" s="103" t="s">
        <v>58</v>
      </c>
      <c r="AN105" s="103" t="s">
        <v>58</v>
      </c>
      <c r="AO105" s="103" t="s">
        <v>58</v>
      </c>
      <c r="AP105" s="103" t="s">
        <v>58</v>
      </c>
      <c r="AQ105" s="103" t="s">
        <v>58</v>
      </c>
      <c r="AR105" s="103"/>
      <c r="AS105" s="63"/>
    </row>
    <row r="106" spans="1:45" ht="15.95" customHeight="1" x14ac:dyDescent="0.25">
      <c r="A106" s="32">
        <v>64</v>
      </c>
      <c r="B106" s="99" t="s">
        <v>698</v>
      </c>
      <c r="C106" s="146" t="s">
        <v>778</v>
      </c>
      <c r="D106" s="63" t="s">
        <v>135</v>
      </c>
      <c r="E106" s="63" t="s">
        <v>663</v>
      </c>
      <c r="F106" s="63" t="s">
        <v>577</v>
      </c>
      <c r="G106" s="63" t="s">
        <v>578</v>
      </c>
      <c r="H106" s="63" t="s">
        <v>459</v>
      </c>
      <c r="I106" s="63" t="s">
        <v>145</v>
      </c>
      <c r="J106" s="63" t="s">
        <v>52</v>
      </c>
      <c r="K106" s="100" t="s">
        <v>171</v>
      </c>
      <c r="L106" s="63" t="s">
        <v>664</v>
      </c>
      <c r="M106" s="63" t="s">
        <v>665</v>
      </c>
      <c r="N106" s="63" t="s">
        <v>666</v>
      </c>
      <c r="O106" s="63" t="s">
        <v>663</v>
      </c>
      <c r="P106" s="63" t="s">
        <v>667</v>
      </c>
      <c r="Q106" s="107">
        <v>-1.3001959999999999</v>
      </c>
      <c r="R106" s="101">
        <v>-47.992364999999999</v>
      </c>
      <c r="S106" s="63"/>
      <c r="T106" s="63"/>
      <c r="U106" s="63"/>
      <c r="V106" s="63"/>
      <c r="W106" s="63"/>
      <c r="X106" s="63"/>
      <c r="Y106" s="63"/>
      <c r="Z106" s="102">
        <v>-1.3001959999999999</v>
      </c>
      <c r="AA106" s="102">
        <v>-47.992364999999999</v>
      </c>
      <c r="AB106" s="63" t="s">
        <v>668</v>
      </c>
      <c r="AC106" s="33" t="s">
        <v>477</v>
      </c>
      <c r="AD106" s="103" t="s">
        <v>58</v>
      </c>
      <c r="AE106" s="103" t="s">
        <v>58</v>
      </c>
      <c r="AF106" s="104"/>
      <c r="AG106" s="104"/>
      <c r="AH106" s="104" t="s">
        <v>58</v>
      </c>
      <c r="AI106" s="103" t="s">
        <v>58</v>
      </c>
      <c r="AJ106" s="103" t="s">
        <v>58</v>
      </c>
      <c r="AK106" s="103" t="s">
        <v>58</v>
      </c>
      <c r="AL106" s="103" t="s">
        <v>58</v>
      </c>
      <c r="AM106" s="103" t="s">
        <v>58</v>
      </c>
      <c r="AN106" s="103" t="s">
        <v>58</v>
      </c>
      <c r="AO106" s="103" t="s">
        <v>58</v>
      </c>
      <c r="AP106" s="103" t="s">
        <v>58</v>
      </c>
      <c r="AQ106" s="103" t="s">
        <v>58</v>
      </c>
      <c r="AR106" s="103"/>
      <c r="AS106" s="63"/>
    </row>
    <row r="107" spans="1:45" ht="15.95" customHeight="1" x14ac:dyDescent="0.25">
      <c r="A107" s="32">
        <v>65</v>
      </c>
      <c r="B107" s="99" t="s">
        <v>698</v>
      </c>
      <c r="C107" s="146" t="s">
        <v>778</v>
      </c>
      <c r="D107" s="63" t="s">
        <v>135</v>
      </c>
      <c r="E107" s="63" t="s">
        <v>663</v>
      </c>
      <c r="F107" s="63" t="s">
        <v>587</v>
      </c>
      <c r="G107" s="63" t="s">
        <v>588</v>
      </c>
      <c r="H107" s="63" t="s">
        <v>459</v>
      </c>
      <c r="I107" s="63" t="s">
        <v>145</v>
      </c>
      <c r="J107" s="63" t="s">
        <v>52</v>
      </c>
      <c r="K107" s="100" t="s">
        <v>171</v>
      </c>
      <c r="L107" s="63" t="s">
        <v>664</v>
      </c>
      <c r="M107" s="63" t="s">
        <v>665</v>
      </c>
      <c r="N107" s="63" t="s">
        <v>666</v>
      </c>
      <c r="O107" s="63" t="s">
        <v>663</v>
      </c>
      <c r="P107" s="63" t="s">
        <v>667</v>
      </c>
      <c r="Q107" s="107">
        <v>-1.2955019999999999</v>
      </c>
      <c r="R107" s="101">
        <v>-47.945163999999998</v>
      </c>
      <c r="S107" s="63"/>
      <c r="T107" s="63"/>
      <c r="U107" s="63"/>
      <c r="V107" s="63"/>
      <c r="W107" s="63"/>
      <c r="X107" s="63"/>
      <c r="Y107" s="63"/>
      <c r="Z107" s="102">
        <v>-1.2955019999999999</v>
      </c>
      <c r="AA107" s="102">
        <v>-47.945163999999998</v>
      </c>
      <c r="AB107" s="63" t="s">
        <v>668</v>
      </c>
      <c r="AC107" s="33" t="s">
        <v>477</v>
      </c>
      <c r="AD107" s="103" t="s">
        <v>58</v>
      </c>
      <c r="AE107" s="103" t="s">
        <v>58</v>
      </c>
      <c r="AF107" s="104"/>
      <c r="AG107" s="104"/>
      <c r="AH107" s="104" t="s">
        <v>58</v>
      </c>
      <c r="AI107" s="103" t="s">
        <v>58</v>
      </c>
      <c r="AJ107" s="103" t="s">
        <v>58</v>
      </c>
      <c r="AK107" s="103" t="s">
        <v>58</v>
      </c>
      <c r="AL107" s="103" t="s">
        <v>58</v>
      </c>
      <c r="AM107" s="103" t="s">
        <v>58</v>
      </c>
      <c r="AN107" s="103" t="s">
        <v>58</v>
      </c>
      <c r="AO107" s="103" t="s">
        <v>58</v>
      </c>
      <c r="AP107" s="103" t="s">
        <v>58</v>
      </c>
      <c r="AQ107" s="103" t="s">
        <v>58</v>
      </c>
      <c r="AR107" s="103"/>
      <c r="AS107" s="63"/>
    </row>
    <row r="108" spans="1:45" ht="15.95" customHeight="1" x14ac:dyDescent="0.25">
      <c r="A108" s="32">
        <v>66</v>
      </c>
      <c r="B108" s="99" t="s">
        <v>698</v>
      </c>
      <c r="C108" s="146" t="s">
        <v>778</v>
      </c>
      <c r="D108" s="63" t="s">
        <v>135</v>
      </c>
      <c r="E108" s="63" t="s">
        <v>663</v>
      </c>
      <c r="F108" s="33" t="s">
        <v>619</v>
      </c>
      <c r="G108" s="63" t="s">
        <v>620</v>
      </c>
      <c r="H108" s="63" t="s">
        <v>459</v>
      </c>
      <c r="I108" s="63" t="s">
        <v>145</v>
      </c>
      <c r="J108" s="63" t="s">
        <v>52</v>
      </c>
      <c r="K108" s="100" t="s">
        <v>171</v>
      </c>
      <c r="L108" s="63" t="s">
        <v>664</v>
      </c>
      <c r="M108" s="63" t="s">
        <v>665</v>
      </c>
      <c r="N108" s="63" t="s">
        <v>666</v>
      </c>
      <c r="O108" s="63" t="s">
        <v>663</v>
      </c>
      <c r="P108" s="63" t="s">
        <v>667</v>
      </c>
      <c r="Q108" s="101">
        <v>-1.2920769999999999</v>
      </c>
      <c r="R108" s="101">
        <v>-47.938851999999997</v>
      </c>
      <c r="S108" s="63"/>
      <c r="T108" s="63"/>
      <c r="U108" s="63"/>
      <c r="V108" s="63"/>
      <c r="W108" s="63"/>
      <c r="X108" s="63"/>
      <c r="Y108" s="63"/>
      <c r="Z108" s="102">
        <v>-1.2920769999999999</v>
      </c>
      <c r="AA108" s="102">
        <v>-47.938851999999997</v>
      </c>
      <c r="AB108" s="63" t="s">
        <v>668</v>
      </c>
      <c r="AC108" s="33" t="s">
        <v>477</v>
      </c>
      <c r="AD108" s="103" t="s">
        <v>58</v>
      </c>
      <c r="AE108" s="103" t="s">
        <v>58</v>
      </c>
      <c r="AF108" s="104"/>
      <c r="AG108" s="104"/>
      <c r="AH108" s="104" t="s">
        <v>58</v>
      </c>
      <c r="AI108" s="103" t="s">
        <v>58</v>
      </c>
      <c r="AJ108" s="103" t="s">
        <v>58</v>
      </c>
      <c r="AK108" s="103" t="s">
        <v>58</v>
      </c>
      <c r="AL108" s="103" t="s">
        <v>58</v>
      </c>
      <c r="AM108" s="103" t="s">
        <v>58</v>
      </c>
      <c r="AN108" s="103" t="s">
        <v>58</v>
      </c>
      <c r="AO108" s="103" t="s">
        <v>58</v>
      </c>
      <c r="AP108" s="103" t="s">
        <v>58</v>
      </c>
      <c r="AQ108" s="103" t="s">
        <v>58</v>
      </c>
      <c r="AR108" s="103"/>
      <c r="AS108" s="63"/>
    </row>
    <row r="109" spans="1:45" ht="15.95" customHeight="1" x14ac:dyDescent="0.25">
      <c r="A109" s="32">
        <v>67</v>
      </c>
      <c r="B109" s="99" t="s">
        <v>698</v>
      </c>
      <c r="C109" s="146" t="s">
        <v>778</v>
      </c>
      <c r="D109" s="63" t="s">
        <v>135</v>
      </c>
      <c r="E109" s="63" t="s">
        <v>663</v>
      </c>
      <c r="F109" s="63" t="s">
        <v>613</v>
      </c>
      <c r="G109" s="63" t="s">
        <v>614</v>
      </c>
      <c r="H109" s="63" t="s">
        <v>376</v>
      </c>
      <c r="I109" s="63" t="s">
        <v>145</v>
      </c>
      <c r="J109" s="63" t="s">
        <v>52</v>
      </c>
      <c r="K109" s="100" t="s">
        <v>171</v>
      </c>
      <c r="L109" s="63" t="s">
        <v>664</v>
      </c>
      <c r="M109" s="63" t="s">
        <v>665</v>
      </c>
      <c r="N109" s="63" t="s">
        <v>666</v>
      </c>
      <c r="O109" s="63" t="s">
        <v>663</v>
      </c>
      <c r="P109" s="63" t="s">
        <v>667</v>
      </c>
      <c r="Q109" s="101">
        <v>-1.2864009999999999</v>
      </c>
      <c r="R109" s="101">
        <v>-48.321207999999999</v>
      </c>
      <c r="S109" s="63"/>
      <c r="T109" s="63"/>
      <c r="U109" s="63"/>
      <c r="V109" s="63"/>
      <c r="W109" s="63"/>
      <c r="X109" s="63"/>
      <c r="Y109" s="63"/>
      <c r="Z109" s="102">
        <v>-1.2864009999999999</v>
      </c>
      <c r="AA109" s="102">
        <v>-48.321207999999999</v>
      </c>
      <c r="AB109" s="63" t="s">
        <v>668</v>
      </c>
      <c r="AC109" s="33" t="s">
        <v>477</v>
      </c>
      <c r="AD109" s="103" t="s">
        <v>58</v>
      </c>
      <c r="AE109" s="103" t="s">
        <v>58</v>
      </c>
      <c r="AF109" s="104"/>
      <c r="AG109" s="104"/>
      <c r="AH109" s="104" t="s">
        <v>58</v>
      </c>
      <c r="AI109" s="103" t="s">
        <v>58</v>
      </c>
      <c r="AJ109" s="103" t="s">
        <v>58</v>
      </c>
      <c r="AK109" s="103" t="s">
        <v>58</v>
      </c>
      <c r="AL109" s="103" t="s">
        <v>58</v>
      </c>
      <c r="AM109" s="103" t="s">
        <v>58</v>
      </c>
      <c r="AN109" s="103" t="s">
        <v>58</v>
      </c>
      <c r="AO109" s="103" t="s">
        <v>58</v>
      </c>
      <c r="AP109" s="103" t="s">
        <v>58</v>
      </c>
      <c r="AQ109" s="103" t="s">
        <v>58</v>
      </c>
      <c r="AR109" s="103"/>
      <c r="AS109" s="63"/>
    </row>
    <row r="110" spans="1:45" ht="15.95" customHeight="1" x14ac:dyDescent="0.25">
      <c r="A110" s="32">
        <v>68</v>
      </c>
      <c r="B110" s="99" t="s">
        <v>698</v>
      </c>
      <c r="C110" s="146" t="s">
        <v>778</v>
      </c>
      <c r="D110" s="63" t="s">
        <v>135</v>
      </c>
      <c r="E110" s="63" t="s">
        <v>663</v>
      </c>
      <c r="F110" s="63" t="s">
        <v>610</v>
      </c>
      <c r="G110" s="63" t="s">
        <v>611</v>
      </c>
      <c r="H110" s="63" t="s">
        <v>612</v>
      </c>
      <c r="I110" s="63" t="s">
        <v>145</v>
      </c>
      <c r="J110" s="63" t="s">
        <v>52</v>
      </c>
      <c r="K110" s="100" t="s">
        <v>171</v>
      </c>
      <c r="L110" s="63" t="s">
        <v>664</v>
      </c>
      <c r="M110" s="63" t="s">
        <v>665</v>
      </c>
      <c r="N110" s="63" t="s">
        <v>666</v>
      </c>
      <c r="O110" s="63" t="s">
        <v>663</v>
      </c>
      <c r="P110" s="63" t="s">
        <v>667</v>
      </c>
      <c r="Q110" s="107">
        <v>-1.2756339999999999</v>
      </c>
      <c r="R110" s="101">
        <v>-48.255989999999997</v>
      </c>
      <c r="S110" s="63"/>
      <c r="T110" s="63"/>
      <c r="U110" s="63"/>
      <c r="V110" s="63"/>
      <c r="W110" s="63"/>
      <c r="X110" s="63"/>
      <c r="Y110" s="63"/>
      <c r="Z110" s="102">
        <v>-1.2756339999999999</v>
      </c>
      <c r="AA110" s="102">
        <v>-48.255989999999997</v>
      </c>
      <c r="AB110" s="63" t="s">
        <v>668</v>
      </c>
      <c r="AC110" s="33" t="s">
        <v>477</v>
      </c>
      <c r="AD110" s="103" t="s">
        <v>58</v>
      </c>
      <c r="AE110" s="103" t="s">
        <v>58</v>
      </c>
      <c r="AF110" s="104"/>
      <c r="AG110" s="104"/>
      <c r="AH110" s="104" t="s">
        <v>58</v>
      </c>
      <c r="AI110" s="103" t="s">
        <v>58</v>
      </c>
      <c r="AJ110" s="103" t="s">
        <v>58</v>
      </c>
      <c r="AK110" s="103" t="s">
        <v>58</v>
      </c>
      <c r="AL110" s="103" t="s">
        <v>58</v>
      </c>
      <c r="AM110" s="103" t="s">
        <v>58</v>
      </c>
      <c r="AN110" s="103" t="s">
        <v>58</v>
      </c>
      <c r="AO110" s="103" t="s">
        <v>58</v>
      </c>
      <c r="AP110" s="103" t="s">
        <v>58</v>
      </c>
      <c r="AQ110" s="103" t="s">
        <v>58</v>
      </c>
      <c r="AR110" s="103"/>
      <c r="AS110" s="63"/>
    </row>
    <row r="111" spans="1:45" ht="15.95" customHeight="1" x14ac:dyDescent="0.25">
      <c r="A111" s="32">
        <v>69</v>
      </c>
      <c r="B111" s="99" t="s">
        <v>698</v>
      </c>
      <c r="C111" s="146" t="s">
        <v>778</v>
      </c>
      <c r="D111" s="63" t="s">
        <v>135</v>
      </c>
      <c r="E111" s="63" t="s">
        <v>663</v>
      </c>
      <c r="F111" s="63" t="s">
        <v>591</v>
      </c>
      <c r="G111" s="63" t="s">
        <v>592</v>
      </c>
      <c r="H111" s="63" t="s">
        <v>459</v>
      </c>
      <c r="I111" s="63" t="s">
        <v>145</v>
      </c>
      <c r="J111" s="63" t="s">
        <v>52</v>
      </c>
      <c r="K111" s="100" t="s">
        <v>171</v>
      </c>
      <c r="L111" s="63" t="s">
        <v>664</v>
      </c>
      <c r="M111" s="63" t="s">
        <v>665</v>
      </c>
      <c r="N111" s="63" t="s">
        <v>666</v>
      </c>
      <c r="O111" s="63" t="s">
        <v>663</v>
      </c>
      <c r="P111" s="63" t="s">
        <v>667</v>
      </c>
      <c r="Q111" s="107">
        <v>-1.252105</v>
      </c>
      <c r="R111" s="101">
        <v>-47.926867000000001</v>
      </c>
      <c r="S111" s="63"/>
      <c r="T111" s="63"/>
      <c r="U111" s="63"/>
      <c r="V111" s="63"/>
      <c r="W111" s="63"/>
      <c r="X111" s="63"/>
      <c r="Y111" s="63"/>
      <c r="Z111" s="102">
        <v>-1.252105</v>
      </c>
      <c r="AA111" s="102">
        <v>-47.926867000000001</v>
      </c>
      <c r="AB111" s="63" t="s">
        <v>668</v>
      </c>
      <c r="AC111" s="33" t="s">
        <v>477</v>
      </c>
      <c r="AD111" s="103" t="s">
        <v>58</v>
      </c>
      <c r="AE111" s="103" t="s">
        <v>58</v>
      </c>
      <c r="AF111" s="104"/>
      <c r="AG111" s="104"/>
      <c r="AH111" s="104" t="s">
        <v>58</v>
      </c>
      <c r="AI111" s="103" t="s">
        <v>58</v>
      </c>
      <c r="AJ111" s="103" t="s">
        <v>58</v>
      </c>
      <c r="AK111" s="103" t="s">
        <v>58</v>
      </c>
      <c r="AL111" s="103" t="s">
        <v>58</v>
      </c>
      <c r="AM111" s="103" t="s">
        <v>58</v>
      </c>
      <c r="AN111" s="103" t="s">
        <v>58</v>
      </c>
      <c r="AO111" s="103" t="s">
        <v>58</v>
      </c>
      <c r="AP111" s="103" t="s">
        <v>58</v>
      </c>
      <c r="AQ111" s="103" t="s">
        <v>58</v>
      </c>
      <c r="AR111" s="103"/>
      <c r="AS111" s="63"/>
    </row>
    <row r="112" spans="1:45" ht="15.95" customHeight="1" x14ac:dyDescent="0.25">
      <c r="A112" s="32">
        <v>70</v>
      </c>
      <c r="B112" s="99" t="s">
        <v>698</v>
      </c>
      <c r="C112" s="146" t="s">
        <v>778</v>
      </c>
      <c r="D112" s="63" t="s">
        <v>135</v>
      </c>
      <c r="E112" s="63" t="s">
        <v>663</v>
      </c>
      <c r="F112" s="63" t="s">
        <v>631</v>
      </c>
      <c r="G112" s="106" t="s">
        <v>632</v>
      </c>
      <c r="H112" s="63" t="s">
        <v>457</v>
      </c>
      <c r="I112" s="63" t="s">
        <v>145</v>
      </c>
      <c r="J112" s="63" t="s">
        <v>52</v>
      </c>
      <c r="K112" s="100" t="s">
        <v>171</v>
      </c>
      <c r="L112" s="63" t="s">
        <v>664</v>
      </c>
      <c r="M112" s="63" t="s">
        <v>665</v>
      </c>
      <c r="N112" s="63" t="s">
        <v>666</v>
      </c>
      <c r="O112" s="63" t="s">
        <v>663</v>
      </c>
      <c r="P112" s="63" t="s">
        <v>667</v>
      </c>
      <c r="Q112" s="101">
        <v>-1.250807</v>
      </c>
      <c r="R112" s="110">
        <v>-48.457504</v>
      </c>
      <c r="S112" s="63"/>
      <c r="T112" s="63"/>
      <c r="U112" s="63"/>
      <c r="V112" s="63"/>
      <c r="W112" s="63"/>
      <c r="X112" s="63"/>
      <c r="Y112" s="63"/>
      <c r="Z112" s="102">
        <v>-1.250807</v>
      </c>
      <c r="AA112" s="102">
        <v>-48.457504</v>
      </c>
      <c r="AB112" s="63" t="s">
        <v>668</v>
      </c>
      <c r="AC112" s="33" t="s">
        <v>477</v>
      </c>
      <c r="AD112" s="103" t="s">
        <v>58</v>
      </c>
      <c r="AE112" s="103" t="s">
        <v>58</v>
      </c>
      <c r="AF112" s="104"/>
      <c r="AG112" s="104"/>
      <c r="AH112" s="104" t="s">
        <v>58</v>
      </c>
      <c r="AI112" s="103" t="s">
        <v>58</v>
      </c>
      <c r="AJ112" s="103" t="s">
        <v>58</v>
      </c>
      <c r="AK112" s="103" t="s">
        <v>58</v>
      </c>
      <c r="AL112" s="103" t="s">
        <v>58</v>
      </c>
      <c r="AM112" s="103" t="s">
        <v>58</v>
      </c>
      <c r="AN112" s="103" t="s">
        <v>58</v>
      </c>
      <c r="AO112" s="103" t="s">
        <v>58</v>
      </c>
      <c r="AP112" s="103" t="s">
        <v>58</v>
      </c>
      <c r="AQ112" s="103" t="s">
        <v>58</v>
      </c>
      <c r="AR112" s="103"/>
      <c r="AS112" s="63"/>
    </row>
    <row r="113" spans="1:45" ht="15.95" customHeight="1" x14ac:dyDescent="0.25">
      <c r="A113" s="32">
        <v>71</v>
      </c>
      <c r="B113" s="99" t="s">
        <v>698</v>
      </c>
      <c r="C113" s="146" t="s">
        <v>778</v>
      </c>
      <c r="D113" s="63" t="s">
        <v>135</v>
      </c>
      <c r="E113" s="63" t="s">
        <v>663</v>
      </c>
      <c r="F113" s="63" t="s">
        <v>599</v>
      </c>
      <c r="G113" s="63" t="s">
        <v>600</v>
      </c>
      <c r="H113" s="63" t="s">
        <v>459</v>
      </c>
      <c r="I113" s="63" t="s">
        <v>145</v>
      </c>
      <c r="J113" s="63" t="s">
        <v>52</v>
      </c>
      <c r="K113" s="100" t="s">
        <v>171</v>
      </c>
      <c r="L113" s="63" t="s">
        <v>664</v>
      </c>
      <c r="M113" s="63" t="s">
        <v>665</v>
      </c>
      <c r="N113" s="63" t="s">
        <v>666</v>
      </c>
      <c r="O113" s="63" t="s">
        <v>663</v>
      </c>
      <c r="P113" s="63" t="s">
        <v>667</v>
      </c>
      <c r="Q113" s="107">
        <v>-1.2501</v>
      </c>
      <c r="R113" s="101">
        <v>-47.876880999999997</v>
      </c>
      <c r="S113" s="63"/>
      <c r="T113" s="63"/>
      <c r="U113" s="63"/>
      <c r="V113" s="63"/>
      <c r="W113" s="63"/>
      <c r="X113" s="63"/>
      <c r="Y113" s="63"/>
      <c r="Z113" s="102">
        <v>-1.2501</v>
      </c>
      <c r="AA113" s="102">
        <v>-47.876880999999997</v>
      </c>
      <c r="AB113" s="63" t="s">
        <v>668</v>
      </c>
      <c r="AC113" s="33" t="s">
        <v>477</v>
      </c>
      <c r="AD113" s="103" t="s">
        <v>58</v>
      </c>
      <c r="AE113" s="103" t="s">
        <v>58</v>
      </c>
      <c r="AF113" s="104"/>
      <c r="AG113" s="104"/>
      <c r="AH113" s="104" t="s">
        <v>58</v>
      </c>
      <c r="AI113" s="103" t="s">
        <v>58</v>
      </c>
      <c r="AJ113" s="103" t="s">
        <v>58</v>
      </c>
      <c r="AK113" s="103" t="s">
        <v>58</v>
      </c>
      <c r="AL113" s="103" t="s">
        <v>58</v>
      </c>
      <c r="AM113" s="103" t="s">
        <v>58</v>
      </c>
      <c r="AN113" s="103" t="s">
        <v>58</v>
      </c>
      <c r="AO113" s="103" t="s">
        <v>58</v>
      </c>
      <c r="AP113" s="103" t="s">
        <v>58</v>
      </c>
      <c r="AQ113" s="103" t="s">
        <v>58</v>
      </c>
      <c r="AR113" s="103"/>
      <c r="AS113" s="63"/>
    </row>
    <row r="114" spans="1:45" ht="15.95" customHeight="1" x14ac:dyDescent="0.25">
      <c r="A114" s="32">
        <v>72</v>
      </c>
      <c r="B114" s="99" t="s">
        <v>698</v>
      </c>
      <c r="C114" s="146" t="s">
        <v>778</v>
      </c>
      <c r="D114" s="63" t="s">
        <v>135</v>
      </c>
      <c r="E114" s="63" t="s">
        <v>663</v>
      </c>
      <c r="F114" s="63" t="s">
        <v>589</v>
      </c>
      <c r="G114" s="63" t="s">
        <v>590</v>
      </c>
      <c r="H114" s="63" t="s">
        <v>459</v>
      </c>
      <c r="I114" s="63" t="s">
        <v>145</v>
      </c>
      <c r="J114" s="63" t="s">
        <v>52</v>
      </c>
      <c r="K114" s="100" t="s">
        <v>171</v>
      </c>
      <c r="L114" s="63" t="s">
        <v>664</v>
      </c>
      <c r="M114" s="63" t="s">
        <v>665</v>
      </c>
      <c r="N114" s="63" t="s">
        <v>666</v>
      </c>
      <c r="O114" s="63" t="s">
        <v>663</v>
      </c>
      <c r="P114" s="63" t="s">
        <v>667</v>
      </c>
      <c r="Q114" s="107">
        <v>-1.236999</v>
      </c>
      <c r="R114" s="101">
        <v>-47.912688000000003</v>
      </c>
      <c r="S114" s="63"/>
      <c r="T114" s="63"/>
      <c r="U114" s="63"/>
      <c r="V114" s="63"/>
      <c r="W114" s="63"/>
      <c r="X114" s="63"/>
      <c r="Y114" s="63"/>
      <c r="Z114" s="102">
        <v>-1.236999</v>
      </c>
      <c r="AA114" s="102">
        <v>-47.912688000000003</v>
      </c>
      <c r="AB114" s="63" t="s">
        <v>668</v>
      </c>
      <c r="AC114" s="33" t="s">
        <v>477</v>
      </c>
      <c r="AD114" s="103" t="s">
        <v>58</v>
      </c>
      <c r="AE114" s="103" t="s">
        <v>58</v>
      </c>
      <c r="AF114" s="104"/>
      <c r="AG114" s="104"/>
      <c r="AH114" s="104" t="s">
        <v>58</v>
      </c>
      <c r="AI114" s="103" t="s">
        <v>58</v>
      </c>
      <c r="AJ114" s="103" t="s">
        <v>58</v>
      </c>
      <c r="AK114" s="103" t="s">
        <v>58</v>
      </c>
      <c r="AL114" s="103" t="s">
        <v>58</v>
      </c>
      <c r="AM114" s="103" t="s">
        <v>58</v>
      </c>
      <c r="AN114" s="103" t="s">
        <v>58</v>
      </c>
      <c r="AO114" s="103" t="s">
        <v>58</v>
      </c>
      <c r="AP114" s="103" t="s">
        <v>58</v>
      </c>
      <c r="AQ114" s="103" t="s">
        <v>58</v>
      </c>
      <c r="AR114" s="103"/>
      <c r="AS114" s="63"/>
    </row>
    <row r="115" spans="1:45" ht="15.95" customHeight="1" x14ac:dyDescent="0.25">
      <c r="A115" s="32">
        <v>73</v>
      </c>
      <c r="B115" s="99" t="s">
        <v>698</v>
      </c>
      <c r="C115" s="146" t="s">
        <v>778</v>
      </c>
      <c r="D115" s="63" t="s">
        <v>135</v>
      </c>
      <c r="E115" s="63" t="s">
        <v>663</v>
      </c>
      <c r="F115" s="63" t="s">
        <v>660</v>
      </c>
      <c r="G115" s="63" t="s">
        <v>661</v>
      </c>
      <c r="H115" s="63" t="s">
        <v>662</v>
      </c>
      <c r="I115" s="63" t="s">
        <v>145</v>
      </c>
      <c r="J115" s="63" t="s">
        <v>52</v>
      </c>
      <c r="K115" s="100" t="s">
        <v>171</v>
      </c>
      <c r="L115" s="63" t="s">
        <v>664</v>
      </c>
      <c r="M115" s="63" t="s">
        <v>665</v>
      </c>
      <c r="N115" s="63" t="s">
        <v>666</v>
      </c>
      <c r="O115" s="63" t="s">
        <v>663</v>
      </c>
      <c r="P115" s="63" t="s">
        <v>667</v>
      </c>
      <c r="Q115" s="101">
        <v>-1.1724129999999999</v>
      </c>
      <c r="R115" s="101">
        <v>-47.800089</v>
      </c>
      <c r="S115" s="63"/>
      <c r="T115" s="63"/>
      <c r="U115" s="63"/>
      <c r="V115" s="63"/>
      <c r="W115" s="63"/>
      <c r="X115" s="63"/>
      <c r="Y115" s="63"/>
      <c r="Z115" s="102">
        <v>-1.1724129999999999</v>
      </c>
      <c r="AA115" s="102">
        <v>-47.800089</v>
      </c>
      <c r="AB115" s="63" t="s">
        <v>668</v>
      </c>
      <c r="AC115" s="33" t="s">
        <v>477</v>
      </c>
      <c r="AD115" s="103" t="s">
        <v>58</v>
      </c>
      <c r="AE115" s="103" t="s">
        <v>58</v>
      </c>
      <c r="AF115" s="104"/>
      <c r="AG115" s="104"/>
      <c r="AH115" s="104" t="s">
        <v>58</v>
      </c>
      <c r="AI115" s="103" t="s">
        <v>58</v>
      </c>
      <c r="AJ115" s="103" t="s">
        <v>58</v>
      </c>
      <c r="AK115" s="103" t="s">
        <v>58</v>
      </c>
      <c r="AL115" s="103" t="s">
        <v>58</v>
      </c>
      <c r="AM115" s="103" t="s">
        <v>58</v>
      </c>
      <c r="AN115" s="103" t="s">
        <v>58</v>
      </c>
      <c r="AO115" s="103" t="s">
        <v>58</v>
      </c>
      <c r="AP115" s="103" t="s">
        <v>58</v>
      </c>
      <c r="AQ115" s="103" t="s">
        <v>58</v>
      </c>
      <c r="AR115" s="103"/>
      <c r="AS115" s="63"/>
    </row>
    <row r="116" spans="1:45" ht="15.95" customHeight="1" x14ac:dyDescent="0.25">
      <c r="A116" s="32">
        <v>74</v>
      </c>
      <c r="B116" s="99" t="s">
        <v>698</v>
      </c>
      <c r="C116" s="146" t="s">
        <v>778</v>
      </c>
      <c r="D116" s="63" t="s">
        <v>135</v>
      </c>
      <c r="E116" s="63" t="s">
        <v>663</v>
      </c>
      <c r="F116" s="63" t="s">
        <v>635</v>
      </c>
      <c r="G116" s="63" t="s">
        <v>636</v>
      </c>
      <c r="H116" s="63" t="s">
        <v>637</v>
      </c>
      <c r="I116" s="63" t="s">
        <v>145</v>
      </c>
      <c r="J116" s="63" t="s">
        <v>52</v>
      </c>
      <c r="K116" s="100" t="s">
        <v>171</v>
      </c>
      <c r="L116" s="63" t="s">
        <v>664</v>
      </c>
      <c r="M116" s="63" t="s">
        <v>665</v>
      </c>
      <c r="N116" s="63" t="s">
        <v>666</v>
      </c>
      <c r="O116" s="63" t="s">
        <v>663</v>
      </c>
      <c r="P116" s="63" t="s">
        <v>667</v>
      </c>
      <c r="Q116" s="101">
        <v>-1.042314</v>
      </c>
      <c r="R116" s="101">
        <v>-47.908135999999999</v>
      </c>
      <c r="S116" s="63"/>
      <c r="T116" s="63"/>
      <c r="U116" s="63"/>
      <c r="V116" s="63"/>
      <c r="W116" s="63"/>
      <c r="X116" s="63"/>
      <c r="Y116" s="63"/>
      <c r="Z116" s="102">
        <v>-1.042314</v>
      </c>
      <c r="AA116" s="102">
        <v>-47.908135999999999</v>
      </c>
      <c r="AB116" s="63" t="s">
        <v>668</v>
      </c>
      <c r="AC116" s="33" t="s">
        <v>477</v>
      </c>
      <c r="AD116" s="103" t="s">
        <v>58</v>
      </c>
      <c r="AE116" s="103" t="s">
        <v>58</v>
      </c>
      <c r="AF116" s="104"/>
      <c r="AG116" s="104"/>
      <c r="AH116" s="104" t="s">
        <v>58</v>
      </c>
      <c r="AI116" s="103" t="s">
        <v>58</v>
      </c>
      <c r="AJ116" s="103" t="s">
        <v>58</v>
      </c>
      <c r="AK116" s="103" t="s">
        <v>58</v>
      </c>
      <c r="AL116" s="103" t="s">
        <v>58</v>
      </c>
      <c r="AM116" s="103" t="s">
        <v>58</v>
      </c>
      <c r="AN116" s="103" t="s">
        <v>58</v>
      </c>
      <c r="AO116" s="103" t="s">
        <v>58</v>
      </c>
      <c r="AP116" s="103" t="s">
        <v>58</v>
      </c>
      <c r="AQ116" s="103" t="s">
        <v>58</v>
      </c>
      <c r="AR116" s="103"/>
      <c r="AS116" s="63"/>
    </row>
    <row r="117" spans="1:45" ht="15.95" customHeight="1" x14ac:dyDescent="0.25">
      <c r="A117" s="32">
        <v>75</v>
      </c>
      <c r="B117" s="99" t="s">
        <v>698</v>
      </c>
      <c r="C117" s="146" t="s">
        <v>778</v>
      </c>
      <c r="D117" s="63" t="s">
        <v>135</v>
      </c>
      <c r="E117" s="63" t="s">
        <v>663</v>
      </c>
      <c r="F117" s="63" t="s">
        <v>638</v>
      </c>
      <c r="G117" s="63" t="s">
        <v>639</v>
      </c>
      <c r="H117" s="111" t="s">
        <v>640</v>
      </c>
      <c r="I117" s="63" t="s">
        <v>145</v>
      </c>
      <c r="J117" s="63" t="s">
        <v>52</v>
      </c>
      <c r="K117" s="100" t="s">
        <v>171</v>
      </c>
      <c r="L117" s="63" t="s">
        <v>664</v>
      </c>
      <c r="M117" s="63" t="s">
        <v>665</v>
      </c>
      <c r="N117" s="63" t="s">
        <v>666</v>
      </c>
      <c r="O117" s="63" t="s">
        <v>663</v>
      </c>
      <c r="P117" s="63" t="s">
        <v>667</v>
      </c>
      <c r="Q117" s="101">
        <v>-0.73347600000000002</v>
      </c>
      <c r="R117" s="101">
        <v>-47.851323000000001</v>
      </c>
      <c r="S117" s="63"/>
      <c r="T117" s="63"/>
      <c r="U117" s="63"/>
      <c r="V117" s="63"/>
      <c r="W117" s="63"/>
      <c r="X117" s="63"/>
      <c r="Y117" s="63"/>
      <c r="Z117" s="102">
        <v>-0.73347600000000002</v>
      </c>
      <c r="AA117" s="102">
        <v>-47.851323000000001</v>
      </c>
      <c r="AB117" s="63" t="s">
        <v>668</v>
      </c>
      <c r="AC117" s="33" t="s">
        <v>477</v>
      </c>
      <c r="AD117" s="103" t="s">
        <v>58</v>
      </c>
      <c r="AE117" s="103" t="s">
        <v>58</v>
      </c>
      <c r="AF117" s="104"/>
      <c r="AG117" s="104"/>
      <c r="AH117" s="104" t="s">
        <v>58</v>
      </c>
      <c r="AI117" s="103" t="s">
        <v>58</v>
      </c>
      <c r="AJ117" s="103" t="s">
        <v>58</v>
      </c>
      <c r="AK117" s="103" t="s">
        <v>58</v>
      </c>
      <c r="AL117" s="103" t="s">
        <v>58</v>
      </c>
      <c r="AM117" s="103" t="s">
        <v>58</v>
      </c>
      <c r="AN117" s="103" t="s">
        <v>58</v>
      </c>
      <c r="AO117" s="103" t="s">
        <v>58</v>
      </c>
      <c r="AP117" s="103" t="s">
        <v>58</v>
      </c>
      <c r="AQ117" s="103" t="s">
        <v>58</v>
      </c>
      <c r="AR117" s="103"/>
      <c r="AS117" s="63"/>
    </row>
    <row r="118" spans="1:45" ht="15.95" customHeight="1" x14ac:dyDescent="0.25">
      <c r="A118" s="32">
        <v>1</v>
      </c>
      <c r="B118" s="67" t="s">
        <v>769</v>
      </c>
      <c r="C118" s="146" t="s">
        <v>778</v>
      </c>
      <c r="D118" s="36" t="s">
        <v>137</v>
      </c>
      <c r="E118" s="38" t="s">
        <v>467</v>
      </c>
      <c r="F118" s="38" t="s">
        <v>119</v>
      </c>
      <c r="G118" s="36" t="s">
        <v>285</v>
      </c>
      <c r="H118" s="38" t="s">
        <v>460</v>
      </c>
      <c r="I118" s="36" t="s">
        <v>141</v>
      </c>
      <c r="J118" s="38" t="s">
        <v>290</v>
      </c>
      <c r="K118" s="38" t="s">
        <v>281</v>
      </c>
      <c r="L118" s="38" t="s">
        <v>465</v>
      </c>
      <c r="M118" s="38" t="s">
        <v>291</v>
      </c>
      <c r="N118" s="36" t="s">
        <v>67</v>
      </c>
      <c r="O118" s="38" t="s">
        <v>69</v>
      </c>
      <c r="P118" s="64" t="s">
        <v>446</v>
      </c>
      <c r="Q118" s="36"/>
      <c r="R118" s="36"/>
      <c r="S118" s="36">
        <v>9</v>
      </c>
      <c r="T118" s="36">
        <v>45</v>
      </c>
      <c r="U118" s="36">
        <v>22</v>
      </c>
      <c r="V118" s="36" t="s">
        <v>49</v>
      </c>
      <c r="W118" s="36">
        <v>66</v>
      </c>
      <c r="X118" s="36">
        <v>36</v>
      </c>
      <c r="Y118" s="36">
        <v>21</v>
      </c>
      <c r="Z118" s="68">
        <f t="shared" ref="Z118:Z131" si="9">(S118+T118/60+U118/36000)*(-1)</f>
        <v>-9.7506111111111107</v>
      </c>
      <c r="AA118" s="68">
        <f t="shared" ref="AA118:AA131" si="10">(W118+X118/60+Y118/36000)*(-1)</f>
        <v>-66.600583333333333</v>
      </c>
      <c r="AB118" s="36" t="s">
        <v>493</v>
      </c>
      <c r="AC118" s="36" t="s">
        <v>475</v>
      </c>
      <c r="AD118" s="74">
        <v>40</v>
      </c>
      <c r="AE118" s="38" t="s">
        <v>258</v>
      </c>
      <c r="AF118" s="65">
        <v>2.5</v>
      </c>
      <c r="AG118" s="70">
        <v>21</v>
      </c>
      <c r="AH118" s="72">
        <f>AD118*1000*AG118</f>
        <v>840000</v>
      </c>
      <c r="AI118" s="36" t="s">
        <v>207</v>
      </c>
      <c r="AJ118" s="36" t="s">
        <v>259</v>
      </c>
      <c r="AK118" s="36" t="s">
        <v>143</v>
      </c>
      <c r="AL118" s="38" t="s">
        <v>102</v>
      </c>
      <c r="AM118" s="36" t="s">
        <v>520</v>
      </c>
      <c r="AN118" s="36" t="s">
        <v>144</v>
      </c>
      <c r="AO118" s="38" t="s">
        <v>104</v>
      </c>
      <c r="AP118" s="36" t="s">
        <v>506</v>
      </c>
      <c r="AQ118" s="25" t="s">
        <v>490</v>
      </c>
      <c r="AR118" s="25"/>
      <c r="AS118" s="36" t="s">
        <v>535</v>
      </c>
    </row>
    <row r="119" spans="1:45" ht="15.95" customHeight="1" x14ac:dyDescent="0.25">
      <c r="A119" s="32">
        <v>2</v>
      </c>
      <c r="B119" s="67" t="s">
        <v>769</v>
      </c>
      <c r="C119" s="146" t="s">
        <v>778</v>
      </c>
      <c r="D119" s="36" t="s">
        <v>137</v>
      </c>
      <c r="E119" s="36" t="s">
        <v>213</v>
      </c>
      <c r="F119" s="38" t="s">
        <v>119</v>
      </c>
      <c r="G119" s="36" t="s">
        <v>285</v>
      </c>
      <c r="H119" s="38" t="s">
        <v>460</v>
      </c>
      <c r="I119" s="36" t="s">
        <v>141</v>
      </c>
      <c r="J119" s="36" t="s">
        <v>500</v>
      </c>
      <c r="K119" s="38" t="s">
        <v>266</v>
      </c>
      <c r="L119" s="36" t="s">
        <v>466</v>
      </c>
      <c r="M119" s="36" t="s">
        <v>501</v>
      </c>
      <c r="N119" s="36" t="s">
        <v>136</v>
      </c>
      <c r="O119" s="36" t="s">
        <v>213</v>
      </c>
      <c r="P119" s="64" t="s">
        <v>446</v>
      </c>
      <c r="Q119" s="36"/>
      <c r="R119" s="36"/>
      <c r="S119" s="36">
        <v>9</v>
      </c>
      <c r="T119" s="36">
        <v>45</v>
      </c>
      <c r="U119" s="36">
        <v>22</v>
      </c>
      <c r="V119" s="36" t="s">
        <v>49</v>
      </c>
      <c r="W119" s="36">
        <v>66</v>
      </c>
      <c r="X119" s="36">
        <v>36</v>
      </c>
      <c r="Y119" s="36">
        <v>21</v>
      </c>
      <c r="Z119" s="68">
        <f t="shared" si="9"/>
        <v>-9.7506111111111107</v>
      </c>
      <c r="AA119" s="68">
        <f t="shared" si="10"/>
        <v>-66.600583333333333</v>
      </c>
      <c r="AB119" s="36" t="s">
        <v>522</v>
      </c>
      <c r="AC119" s="36" t="s">
        <v>475</v>
      </c>
      <c r="AD119" s="25">
        <v>300</v>
      </c>
      <c r="AE119" s="38" t="s">
        <v>258</v>
      </c>
      <c r="AF119" s="65">
        <v>1</v>
      </c>
      <c r="AG119" s="65">
        <v>6</v>
      </c>
      <c r="AH119" s="72">
        <f>AD119*1000*AG119</f>
        <v>1800000</v>
      </c>
      <c r="AI119" s="36" t="s">
        <v>207</v>
      </c>
      <c r="AJ119" s="36" t="s">
        <v>259</v>
      </c>
      <c r="AK119" s="36" t="s">
        <v>521</v>
      </c>
      <c r="AL119" s="38" t="s">
        <v>102</v>
      </c>
      <c r="AM119" s="36" t="s">
        <v>520</v>
      </c>
      <c r="AN119" s="36" t="s">
        <v>144</v>
      </c>
      <c r="AO119" s="38" t="s">
        <v>104</v>
      </c>
      <c r="AP119" s="36" t="s">
        <v>523</v>
      </c>
      <c r="AQ119" s="25" t="s">
        <v>490</v>
      </c>
      <c r="AR119" s="25"/>
      <c r="AS119" s="38" t="s">
        <v>536</v>
      </c>
    </row>
    <row r="120" spans="1:45" ht="15.95" customHeight="1" x14ac:dyDescent="0.25">
      <c r="A120" s="32">
        <v>3</v>
      </c>
      <c r="B120" s="67" t="s">
        <v>773</v>
      </c>
      <c r="C120" s="146" t="s">
        <v>778</v>
      </c>
      <c r="D120" s="36" t="s">
        <v>137</v>
      </c>
      <c r="E120" s="36" t="s">
        <v>467</v>
      </c>
      <c r="F120" s="36" t="s">
        <v>227</v>
      </c>
      <c r="G120" s="36" t="s">
        <v>228</v>
      </c>
      <c r="H120" s="25" t="s">
        <v>229</v>
      </c>
      <c r="I120" s="36" t="s">
        <v>68</v>
      </c>
      <c r="J120" s="36" t="s">
        <v>418</v>
      </c>
      <c r="K120" s="36" t="s">
        <v>171</v>
      </c>
      <c r="L120" s="36" t="s">
        <v>469</v>
      </c>
      <c r="M120" s="36" t="s">
        <v>419</v>
      </c>
      <c r="N120" s="36" t="s">
        <v>166</v>
      </c>
      <c r="O120" s="36" t="s">
        <v>69</v>
      </c>
      <c r="P120" s="64" t="s">
        <v>446</v>
      </c>
      <c r="Q120" s="36"/>
      <c r="R120" s="36"/>
      <c r="S120" s="36">
        <v>3</v>
      </c>
      <c r="T120" s="36">
        <v>49</v>
      </c>
      <c r="U120" s="36">
        <v>16.7</v>
      </c>
      <c r="V120" s="36" t="s">
        <v>49</v>
      </c>
      <c r="W120" s="36">
        <v>60</v>
      </c>
      <c r="X120" s="36">
        <v>21</v>
      </c>
      <c r="Y120" s="36">
        <v>22.9</v>
      </c>
      <c r="Z120" s="68">
        <f t="shared" si="9"/>
        <v>-3.8171305555555555</v>
      </c>
      <c r="AA120" s="68">
        <f t="shared" si="10"/>
        <v>-60.350636111111115</v>
      </c>
      <c r="AB120" s="36" t="s">
        <v>493</v>
      </c>
      <c r="AC120" s="74" t="s">
        <v>58</v>
      </c>
      <c r="AD120" s="74" t="s">
        <v>58</v>
      </c>
      <c r="AE120" s="74" t="s">
        <v>58</v>
      </c>
      <c r="AF120" s="75" t="s">
        <v>58</v>
      </c>
      <c r="AG120" s="75" t="s">
        <v>58</v>
      </c>
      <c r="AH120" s="75" t="s">
        <v>58</v>
      </c>
      <c r="AI120" s="36" t="s">
        <v>207</v>
      </c>
      <c r="AJ120" s="36" t="s">
        <v>453</v>
      </c>
      <c r="AK120" s="36" t="s">
        <v>58</v>
      </c>
      <c r="AL120" s="38" t="s">
        <v>102</v>
      </c>
      <c r="AM120" s="36" t="s">
        <v>386</v>
      </c>
      <c r="AN120" s="36" t="s">
        <v>144</v>
      </c>
      <c r="AO120" s="38" t="s">
        <v>104</v>
      </c>
      <c r="AP120" s="74" t="s">
        <v>506</v>
      </c>
      <c r="AQ120" s="25" t="s">
        <v>490</v>
      </c>
      <c r="AR120" s="25"/>
      <c r="AS120" s="25"/>
    </row>
    <row r="121" spans="1:45" ht="15.95" customHeight="1" x14ac:dyDescent="0.25">
      <c r="A121" s="32">
        <v>4</v>
      </c>
      <c r="B121" s="67" t="s">
        <v>773</v>
      </c>
      <c r="C121" s="146" t="s">
        <v>778</v>
      </c>
      <c r="D121" s="36" t="s">
        <v>137</v>
      </c>
      <c r="E121" s="36" t="s">
        <v>213</v>
      </c>
      <c r="F121" s="36" t="s">
        <v>215</v>
      </c>
      <c r="G121" s="36" t="s">
        <v>216</v>
      </c>
      <c r="H121" s="36" t="s">
        <v>217</v>
      </c>
      <c r="I121" s="36" t="s">
        <v>68</v>
      </c>
      <c r="J121" s="36" t="s">
        <v>74</v>
      </c>
      <c r="K121" s="38" t="s">
        <v>266</v>
      </c>
      <c r="L121" s="36" t="s">
        <v>346</v>
      </c>
      <c r="M121" s="36" t="s">
        <v>212</v>
      </c>
      <c r="N121" s="36" t="s">
        <v>136</v>
      </c>
      <c r="O121" s="25" t="s">
        <v>213</v>
      </c>
      <c r="P121" s="64" t="s">
        <v>446</v>
      </c>
      <c r="Q121" s="36"/>
      <c r="R121" s="36"/>
      <c r="S121" s="36">
        <v>2</v>
      </c>
      <c r="T121" s="36">
        <v>37</v>
      </c>
      <c r="U121" s="36">
        <v>43</v>
      </c>
      <c r="V121" s="36" t="s">
        <v>49</v>
      </c>
      <c r="W121" s="36">
        <v>56</v>
      </c>
      <c r="X121" s="36">
        <v>41</v>
      </c>
      <c r="Y121" s="36">
        <v>59</v>
      </c>
      <c r="Z121" s="68">
        <f t="shared" si="9"/>
        <v>-2.617861111111111</v>
      </c>
      <c r="AA121" s="68">
        <f t="shared" si="10"/>
        <v>-56.684972222222221</v>
      </c>
      <c r="AB121" s="36" t="s">
        <v>524</v>
      </c>
      <c r="AC121" s="74" t="s">
        <v>58</v>
      </c>
      <c r="AD121" s="74" t="s">
        <v>58</v>
      </c>
      <c r="AE121" s="74" t="s">
        <v>58</v>
      </c>
      <c r="AF121" s="75" t="s">
        <v>58</v>
      </c>
      <c r="AG121" s="75" t="s">
        <v>58</v>
      </c>
      <c r="AH121" s="75" t="s">
        <v>58</v>
      </c>
      <c r="AI121" s="36" t="s">
        <v>207</v>
      </c>
      <c r="AJ121" s="36" t="s">
        <v>453</v>
      </c>
      <c r="AK121" s="36" t="s">
        <v>58</v>
      </c>
      <c r="AL121" s="38" t="s">
        <v>102</v>
      </c>
      <c r="AM121" s="36" t="s">
        <v>260</v>
      </c>
      <c r="AN121" s="36" t="s">
        <v>144</v>
      </c>
      <c r="AO121" s="38" t="s">
        <v>104</v>
      </c>
      <c r="AP121" s="74" t="s">
        <v>506</v>
      </c>
      <c r="AQ121" s="25" t="s">
        <v>490</v>
      </c>
      <c r="AR121" s="25"/>
      <c r="AS121" s="25"/>
    </row>
    <row r="122" spans="1:45" ht="15.95" customHeight="1" x14ac:dyDescent="0.25">
      <c r="A122" s="32">
        <v>5</v>
      </c>
      <c r="B122" s="67" t="s">
        <v>773</v>
      </c>
      <c r="C122" s="146" t="s">
        <v>778</v>
      </c>
      <c r="D122" s="36" t="s">
        <v>137</v>
      </c>
      <c r="E122" s="36" t="s">
        <v>213</v>
      </c>
      <c r="F122" s="36" t="s">
        <v>227</v>
      </c>
      <c r="G122" s="36" t="s">
        <v>228</v>
      </c>
      <c r="H122" s="25" t="s">
        <v>229</v>
      </c>
      <c r="I122" s="36" t="s">
        <v>68</v>
      </c>
      <c r="J122" s="36" t="s">
        <v>418</v>
      </c>
      <c r="K122" s="38" t="s">
        <v>266</v>
      </c>
      <c r="L122" s="36" t="s">
        <v>468</v>
      </c>
      <c r="M122" s="36" t="s">
        <v>419</v>
      </c>
      <c r="N122" s="36" t="s">
        <v>136</v>
      </c>
      <c r="O122" s="36" t="s">
        <v>213</v>
      </c>
      <c r="P122" s="64" t="s">
        <v>446</v>
      </c>
      <c r="Q122" s="36"/>
      <c r="R122" s="36"/>
      <c r="S122" s="36">
        <v>3</v>
      </c>
      <c r="T122" s="36">
        <v>49</v>
      </c>
      <c r="U122" s="36">
        <v>16.7</v>
      </c>
      <c r="V122" s="36" t="s">
        <v>49</v>
      </c>
      <c r="W122" s="36">
        <v>60</v>
      </c>
      <c r="X122" s="36">
        <v>21</v>
      </c>
      <c r="Y122" s="36">
        <v>22.9</v>
      </c>
      <c r="Z122" s="68">
        <f t="shared" si="9"/>
        <v>-3.8171305555555555</v>
      </c>
      <c r="AA122" s="68">
        <f t="shared" si="10"/>
        <v>-60.350636111111115</v>
      </c>
      <c r="AB122" s="36" t="s">
        <v>524</v>
      </c>
      <c r="AC122" s="74" t="s">
        <v>58</v>
      </c>
      <c r="AD122" s="74" t="s">
        <v>58</v>
      </c>
      <c r="AE122" s="74" t="s">
        <v>58</v>
      </c>
      <c r="AF122" s="75" t="s">
        <v>58</v>
      </c>
      <c r="AG122" s="75" t="s">
        <v>58</v>
      </c>
      <c r="AH122" s="75" t="s">
        <v>58</v>
      </c>
      <c r="AI122" s="36" t="s">
        <v>207</v>
      </c>
      <c r="AJ122" s="36" t="s">
        <v>453</v>
      </c>
      <c r="AK122" s="36" t="s">
        <v>58</v>
      </c>
      <c r="AL122" s="38" t="s">
        <v>102</v>
      </c>
      <c r="AM122" s="36" t="s">
        <v>260</v>
      </c>
      <c r="AN122" s="36" t="s">
        <v>144</v>
      </c>
      <c r="AO122" s="38" t="s">
        <v>104</v>
      </c>
      <c r="AP122" s="36" t="s">
        <v>502</v>
      </c>
      <c r="AQ122" s="25" t="s">
        <v>490</v>
      </c>
      <c r="AR122" s="25"/>
      <c r="AS122" s="25"/>
    </row>
    <row r="123" spans="1:45" ht="15.95" customHeight="1" x14ac:dyDescent="0.25">
      <c r="A123" s="32">
        <v>6</v>
      </c>
      <c r="B123" s="67" t="s">
        <v>773</v>
      </c>
      <c r="C123" s="146" t="s">
        <v>778</v>
      </c>
      <c r="D123" s="36" t="s">
        <v>137</v>
      </c>
      <c r="E123" s="36" t="s">
        <v>213</v>
      </c>
      <c r="F123" s="36" t="s">
        <v>233</v>
      </c>
      <c r="G123" s="36" t="s">
        <v>235</v>
      </c>
      <c r="H123" s="36" t="s">
        <v>164</v>
      </c>
      <c r="I123" s="36" t="s">
        <v>68</v>
      </c>
      <c r="J123" s="25" t="s">
        <v>344</v>
      </c>
      <c r="K123" s="38" t="s">
        <v>266</v>
      </c>
      <c r="L123" s="36" t="s">
        <v>346</v>
      </c>
      <c r="M123" s="36" t="s">
        <v>212</v>
      </c>
      <c r="N123" s="36" t="s">
        <v>136</v>
      </c>
      <c r="O123" s="25" t="s">
        <v>213</v>
      </c>
      <c r="P123" s="64" t="s">
        <v>446</v>
      </c>
      <c r="Q123" s="36"/>
      <c r="R123" s="36"/>
      <c r="S123" s="36">
        <v>7</v>
      </c>
      <c r="T123" s="36">
        <v>31</v>
      </c>
      <c r="U123" s="36">
        <v>19</v>
      </c>
      <c r="V123" s="36" t="s">
        <v>49</v>
      </c>
      <c r="W123" s="36">
        <v>63</v>
      </c>
      <c r="X123" s="36">
        <v>1</v>
      </c>
      <c r="Y123" s="36">
        <v>29</v>
      </c>
      <c r="Z123" s="68">
        <f t="shared" si="9"/>
        <v>-7.5171944444444447</v>
      </c>
      <c r="AA123" s="68">
        <f t="shared" si="10"/>
        <v>-63.017472222222224</v>
      </c>
      <c r="AB123" s="36" t="s">
        <v>524</v>
      </c>
      <c r="AC123" s="74" t="s">
        <v>58</v>
      </c>
      <c r="AD123" s="74" t="s">
        <v>58</v>
      </c>
      <c r="AE123" s="74" t="s">
        <v>58</v>
      </c>
      <c r="AF123" s="75" t="s">
        <v>58</v>
      </c>
      <c r="AG123" s="75" t="s">
        <v>58</v>
      </c>
      <c r="AH123" s="75" t="s">
        <v>58</v>
      </c>
      <c r="AI123" s="36" t="s">
        <v>207</v>
      </c>
      <c r="AJ123" s="36" t="s">
        <v>453</v>
      </c>
      <c r="AK123" s="36" t="s">
        <v>58</v>
      </c>
      <c r="AL123" s="38" t="s">
        <v>102</v>
      </c>
      <c r="AM123" s="36" t="s">
        <v>260</v>
      </c>
      <c r="AN123" s="36" t="s">
        <v>144</v>
      </c>
      <c r="AO123" s="38" t="s">
        <v>104</v>
      </c>
      <c r="AP123" s="74" t="s">
        <v>506</v>
      </c>
      <c r="AQ123" s="25" t="s">
        <v>490</v>
      </c>
      <c r="AR123" s="25"/>
      <c r="AS123" s="36"/>
    </row>
    <row r="124" spans="1:45" ht="15.95" customHeight="1" x14ac:dyDescent="0.25">
      <c r="A124" s="32">
        <v>7</v>
      </c>
      <c r="B124" s="67" t="s">
        <v>161</v>
      </c>
      <c r="C124" s="146" t="s">
        <v>778</v>
      </c>
      <c r="D124" s="36" t="s">
        <v>137</v>
      </c>
      <c r="E124" s="36" t="s">
        <v>213</v>
      </c>
      <c r="F124" s="36" t="s">
        <v>162</v>
      </c>
      <c r="G124" s="36" t="s">
        <v>426</v>
      </c>
      <c r="H124" s="36" t="s">
        <v>214</v>
      </c>
      <c r="I124" s="36" t="s">
        <v>68</v>
      </c>
      <c r="J124" s="36" t="s">
        <v>427</v>
      </c>
      <c r="K124" s="38" t="s">
        <v>266</v>
      </c>
      <c r="L124" s="36" t="s">
        <v>346</v>
      </c>
      <c r="M124" s="36" t="s">
        <v>212</v>
      </c>
      <c r="N124" s="36" t="s">
        <v>136</v>
      </c>
      <c r="O124" s="25" t="s">
        <v>213</v>
      </c>
      <c r="P124" s="64" t="s">
        <v>446</v>
      </c>
      <c r="Q124" s="36"/>
      <c r="R124" s="36"/>
      <c r="S124" s="25">
        <v>3</v>
      </c>
      <c r="T124" s="25">
        <v>13</v>
      </c>
      <c r="U124" s="25">
        <v>6</v>
      </c>
      <c r="V124" s="25" t="s">
        <v>49</v>
      </c>
      <c r="W124" s="25">
        <v>59</v>
      </c>
      <c r="X124" s="25">
        <v>1</v>
      </c>
      <c r="Y124" s="25">
        <v>33</v>
      </c>
      <c r="Z124" s="68">
        <f t="shared" si="9"/>
        <v>-3.2168333333333337</v>
      </c>
      <c r="AA124" s="68">
        <f t="shared" si="10"/>
        <v>-59.017583333333334</v>
      </c>
      <c r="AB124" s="36" t="s">
        <v>524</v>
      </c>
      <c r="AC124" s="25" t="s">
        <v>475</v>
      </c>
      <c r="AD124" s="25">
        <v>100</v>
      </c>
      <c r="AE124" s="38" t="s">
        <v>258</v>
      </c>
      <c r="AF124" s="65">
        <v>1</v>
      </c>
      <c r="AG124" s="65">
        <v>6</v>
      </c>
      <c r="AH124" s="72">
        <f>AD124*1000*AG124</f>
        <v>600000</v>
      </c>
      <c r="AI124" s="36" t="s">
        <v>207</v>
      </c>
      <c r="AJ124" s="36" t="s">
        <v>453</v>
      </c>
      <c r="AK124" s="36" t="s">
        <v>58</v>
      </c>
      <c r="AL124" s="38" t="s">
        <v>102</v>
      </c>
      <c r="AM124" s="36" t="s">
        <v>260</v>
      </c>
      <c r="AN124" s="36" t="s">
        <v>144</v>
      </c>
      <c r="AO124" s="38" t="s">
        <v>104</v>
      </c>
      <c r="AP124" s="74" t="s">
        <v>506</v>
      </c>
      <c r="AQ124" s="25" t="s">
        <v>490</v>
      </c>
      <c r="AR124" s="25"/>
      <c r="AS124" s="38" t="s">
        <v>536</v>
      </c>
    </row>
    <row r="125" spans="1:45" ht="15.95" customHeight="1" x14ac:dyDescent="0.25">
      <c r="A125" s="32">
        <v>8</v>
      </c>
      <c r="B125" s="67" t="s">
        <v>771</v>
      </c>
      <c r="C125" s="146" t="s">
        <v>778</v>
      </c>
      <c r="D125" s="36" t="s">
        <v>137</v>
      </c>
      <c r="E125" s="38" t="s">
        <v>467</v>
      </c>
      <c r="F125" s="36" t="s">
        <v>168</v>
      </c>
      <c r="G125" s="36" t="s">
        <v>169</v>
      </c>
      <c r="H125" s="36" t="s">
        <v>170</v>
      </c>
      <c r="I125" s="36" t="s">
        <v>145</v>
      </c>
      <c r="J125" s="36"/>
      <c r="K125" s="36" t="s">
        <v>171</v>
      </c>
      <c r="L125" s="36" t="s">
        <v>355</v>
      </c>
      <c r="M125" s="36" t="s">
        <v>362</v>
      </c>
      <c r="N125" s="36" t="s">
        <v>166</v>
      </c>
      <c r="O125" s="38" t="s">
        <v>69</v>
      </c>
      <c r="P125" s="64" t="s">
        <v>446</v>
      </c>
      <c r="Q125" s="36"/>
      <c r="R125" s="36"/>
      <c r="S125" s="36">
        <v>1</v>
      </c>
      <c r="T125" s="36">
        <v>22</v>
      </c>
      <c r="U125" s="36">
        <v>29</v>
      </c>
      <c r="V125" s="36" t="s">
        <v>49</v>
      </c>
      <c r="W125" s="36">
        <v>48</v>
      </c>
      <c r="X125" s="36">
        <v>23</v>
      </c>
      <c r="Y125" s="36">
        <v>40</v>
      </c>
      <c r="Z125" s="68">
        <f t="shared" si="9"/>
        <v>-1.3674722222222222</v>
      </c>
      <c r="AA125" s="68">
        <f t="shared" si="10"/>
        <v>-48.384444444444441</v>
      </c>
      <c r="AB125" s="36" t="s">
        <v>493</v>
      </c>
      <c r="AC125" s="36" t="s">
        <v>475</v>
      </c>
      <c r="AD125" s="25">
        <v>10</v>
      </c>
      <c r="AE125" s="38" t="s">
        <v>258</v>
      </c>
      <c r="AF125" s="65">
        <v>2.5</v>
      </c>
      <c r="AG125" s="70">
        <v>21</v>
      </c>
      <c r="AH125" s="72">
        <f>AD125*1000*AG125</f>
        <v>210000</v>
      </c>
      <c r="AI125" s="36" t="s">
        <v>207</v>
      </c>
      <c r="AJ125" s="36" t="s">
        <v>273</v>
      </c>
      <c r="AK125" s="25" t="s">
        <v>58</v>
      </c>
      <c r="AL125" s="36" t="s">
        <v>358</v>
      </c>
      <c r="AM125" s="36" t="s">
        <v>386</v>
      </c>
      <c r="AN125" s="36" t="s">
        <v>359</v>
      </c>
      <c r="AO125" s="36" t="s">
        <v>360</v>
      </c>
      <c r="AP125" s="74" t="s">
        <v>506</v>
      </c>
      <c r="AQ125" s="36" t="s">
        <v>361</v>
      </c>
      <c r="AR125" s="36"/>
      <c r="AS125" s="38" t="s">
        <v>727</v>
      </c>
    </row>
    <row r="126" spans="1:45" ht="15.95" customHeight="1" x14ac:dyDescent="0.25">
      <c r="A126" s="32">
        <v>9</v>
      </c>
      <c r="B126" s="76" t="s">
        <v>767</v>
      </c>
      <c r="C126" s="146" t="s">
        <v>778</v>
      </c>
      <c r="D126" s="36" t="s">
        <v>137</v>
      </c>
      <c r="E126" s="36" t="s">
        <v>213</v>
      </c>
      <c r="F126" s="38" t="s">
        <v>704</v>
      </c>
      <c r="G126" s="38" t="s">
        <v>276</v>
      </c>
      <c r="H126" s="38" t="s">
        <v>130</v>
      </c>
      <c r="I126" s="38" t="s">
        <v>46</v>
      </c>
      <c r="J126" s="38" t="s">
        <v>270</v>
      </c>
      <c r="K126" s="38" t="s">
        <v>266</v>
      </c>
      <c r="L126" s="38" t="s">
        <v>271</v>
      </c>
      <c r="M126" s="36" t="s">
        <v>272</v>
      </c>
      <c r="N126" s="36" t="s">
        <v>136</v>
      </c>
      <c r="O126" s="36" t="s">
        <v>213</v>
      </c>
      <c r="P126" s="64" t="s">
        <v>446</v>
      </c>
      <c r="Q126" s="38"/>
      <c r="R126" s="36"/>
      <c r="S126" s="38">
        <v>10</v>
      </c>
      <c r="T126" s="38">
        <v>0</v>
      </c>
      <c r="U126" s="38">
        <v>0</v>
      </c>
      <c r="V126" s="38" t="s">
        <v>49</v>
      </c>
      <c r="W126" s="38">
        <v>67</v>
      </c>
      <c r="X126" s="38">
        <v>85</v>
      </c>
      <c r="Y126" s="38">
        <v>0</v>
      </c>
      <c r="Z126" s="68">
        <f t="shared" si="9"/>
        <v>-10</v>
      </c>
      <c r="AA126" s="68">
        <f t="shared" si="10"/>
        <v>-68.416666666666671</v>
      </c>
      <c r="AB126" s="36" t="s">
        <v>499</v>
      </c>
      <c r="AC126" s="36" t="s">
        <v>58</v>
      </c>
      <c r="AD126" s="36" t="s">
        <v>58</v>
      </c>
      <c r="AE126" s="36" t="s">
        <v>58</v>
      </c>
      <c r="AF126" s="70" t="s">
        <v>58</v>
      </c>
      <c r="AG126" s="70" t="s">
        <v>58</v>
      </c>
      <c r="AH126" s="70" t="s">
        <v>58</v>
      </c>
      <c r="AI126" s="36" t="s">
        <v>462</v>
      </c>
      <c r="AJ126" s="36" t="s">
        <v>195</v>
      </c>
      <c r="AK126" s="25" t="s">
        <v>58</v>
      </c>
      <c r="AL126" s="38" t="s">
        <v>102</v>
      </c>
      <c r="AM126" s="36" t="s">
        <v>709</v>
      </c>
      <c r="AN126" s="36" t="s">
        <v>144</v>
      </c>
      <c r="AO126" s="36" t="s">
        <v>275</v>
      </c>
      <c r="AP126" s="36" t="s">
        <v>506</v>
      </c>
      <c r="AQ126" s="36" t="s">
        <v>711</v>
      </c>
      <c r="AR126" s="25"/>
      <c r="AS126" s="36" t="s">
        <v>535</v>
      </c>
    </row>
    <row r="127" spans="1:45" ht="15.95" customHeight="1" x14ac:dyDescent="0.25">
      <c r="A127" s="32">
        <v>10</v>
      </c>
      <c r="B127" s="67" t="s">
        <v>238</v>
      </c>
      <c r="C127" s="146" t="s">
        <v>778</v>
      </c>
      <c r="D127" s="36" t="s">
        <v>137</v>
      </c>
      <c r="E127" s="38" t="s">
        <v>467</v>
      </c>
      <c r="F127" s="36" t="s">
        <v>138</v>
      </c>
      <c r="G127" s="25" t="s">
        <v>139</v>
      </c>
      <c r="H127" s="38" t="s">
        <v>140</v>
      </c>
      <c r="I127" s="36" t="s">
        <v>46</v>
      </c>
      <c r="J127" s="36" t="s">
        <v>142</v>
      </c>
      <c r="K127" s="36" t="s">
        <v>171</v>
      </c>
      <c r="L127" s="36" t="s">
        <v>388</v>
      </c>
      <c r="M127" s="36" t="s">
        <v>373</v>
      </c>
      <c r="N127" s="36" t="s">
        <v>166</v>
      </c>
      <c r="O127" s="36" t="s">
        <v>69</v>
      </c>
      <c r="P127" s="64" t="s">
        <v>446</v>
      </c>
      <c r="Q127" s="25"/>
      <c r="R127" s="25"/>
      <c r="S127" s="36">
        <v>9</v>
      </c>
      <c r="T127" s="36">
        <v>51</v>
      </c>
      <c r="U127" s="36">
        <v>6</v>
      </c>
      <c r="V127" s="36" t="s">
        <v>49</v>
      </c>
      <c r="W127" s="36">
        <v>66</v>
      </c>
      <c r="X127" s="36">
        <v>35</v>
      </c>
      <c r="Y127" s="36">
        <v>52</v>
      </c>
      <c r="Z127" s="68">
        <f t="shared" si="9"/>
        <v>-9.8501666666666665</v>
      </c>
      <c r="AA127" s="68">
        <f t="shared" si="10"/>
        <v>-66.584777777777774</v>
      </c>
      <c r="AB127" s="36" t="s">
        <v>493</v>
      </c>
      <c r="AC127" s="36" t="s">
        <v>475</v>
      </c>
      <c r="AD127" s="25">
        <v>35</v>
      </c>
      <c r="AE127" s="38" t="s">
        <v>258</v>
      </c>
      <c r="AF127" s="65">
        <v>2.5</v>
      </c>
      <c r="AG127" s="70">
        <v>21</v>
      </c>
      <c r="AH127" s="72">
        <f>AD127*1000*AG127</f>
        <v>735000</v>
      </c>
      <c r="AI127" s="36" t="s">
        <v>58</v>
      </c>
      <c r="AJ127" s="36" t="s">
        <v>58</v>
      </c>
      <c r="AK127" s="36" t="s">
        <v>58</v>
      </c>
      <c r="AL127" s="36" t="s">
        <v>201</v>
      </c>
      <c r="AM127" s="36" t="s">
        <v>386</v>
      </c>
      <c r="AN127" s="36" t="s">
        <v>153</v>
      </c>
      <c r="AO127" s="25" t="s">
        <v>185</v>
      </c>
      <c r="AP127" s="36" t="s">
        <v>58</v>
      </c>
      <c r="AQ127" s="25" t="s">
        <v>490</v>
      </c>
      <c r="AR127" s="25"/>
      <c r="AS127" s="25"/>
    </row>
    <row r="128" spans="1:45" ht="15.95" customHeight="1" x14ac:dyDescent="0.25">
      <c r="A128" s="32">
        <v>11</v>
      </c>
      <c r="B128" s="48" t="s">
        <v>238</v>
      </c>
      <c r="C128" s="146" t="s">
        <v>778</v>
      </c>
      <c r="D128" s="36" t="s">
        <v>137</v>
      </c>
      <c r="E128" s="38" t="s">
        <v>467</v>
      </c>
      <c r="F128" s="36" t="s">
        <v>186</v>
      </c>
      <c r="G128" s="25" t="s">
        <v>437</v>
      </c>
      <c r="H128" s="36" t="s">
        <v>187</v>
      </c>
      <c r="I128" s="36" t="s">
        <v>145</v>
      </c>
      <c r="J128" s="25" t="s">
        <v>438</v>
      </c>
      <c r="K128" s="25" t="s">
        <v>673</v>
      </c>
      <c r="L128" s="36" t="s">
        <v>687</v>
      </c>
      <c r="M128" s="25" t="s">
        <v>682</v>
      </c>
      <c r="N128" s="36" t="s">
        <v>166</v>
      </c>
      <c r="O128" s="36" t="s">
        <v>69</v>
      </c>
      <c r="P128" s="64" t="s">
        <v>446</v>
      </c>
      <c r="Q128" s="25"/>
      <c r="R128" s="25"/>
      <c r="S128" s="25">
        <v>2</v>
      </c>
      <c r="T128" s="25">
        <v>25</v>
      </c>
      <c r="U128" s="25">
        <v>13</v>
      </c>
      <c r="V128" s="25" t="s">
        <v>49</v>
      </c>
      <c r="W128" s="25">
        <v>48</v>
      </c>
      <c r="X128" s="25">
        <v>14</v>
      </c>
      <c r="Y128" s="25">
        <v>48</v>
      </c>
      <c r="Z128" s="68">
        <f t="shared" si="9"/>
        <v>-2.4170277777777778</v>
      </c>
      <c r="AA128" s="68">
        <f t="shared" si="10"/>
        <v>-48.234666666666669</v>
      </c>
      <c r="AB128" s="36" t="s">
        <v>493</v>
      </c>
      <c r="AC128" s="25" t="s">
        <v>475</v>
      </c>
      <c r="AD128" s="25">
        <v>35</v>
      </c>
      <c r="AE128" s="38" t="s">
        <v>258</v>
      </c>
      <c r="AF128" s="65">
        <v>2.5</v>
      </c>
      <c r="AG128" s="70">
        <v>21</v>
      </c>
      <c r="AH128" s="72">
        <f>AD128*1000*AG128</f>
        <v>735000</v>
      </c>
      <c r="AI128" s="36" t="s">
        <v>207</v>
      </c>
      <c r="AJ128" s="36" t="s">
        <v>453</v>
      </c>
      <c r="AK128" s="36" t="s">
        <v>684</v>
      </c>
      <c r="AL128" s="25" t="s">
        <v>102</v>
      </c>
      <c r="AM128" s="27" t="s">
        <v>674</v>
      </c>
      <c r="AN128" s="25" t="s">
        <v>105</v>
      </c>
      <c r="AO128" s="25" t="s">
        <v>675</v>
      </c>
      <c r="AP128" s="25" t="s">
        <v>676</v>
      </c>
      <c r="AQ128" s="25" t="s">
        <v>559</v>
      </c>
      <c r="AR128" s="25"/>
      <c r="AS128" s="25"/>
    </row>
    <row r="129" spans="1:45" ht="15.95" customHeight="1" x14ac:dyDescent="0.25">
      <c r="A129" s="32">
        <v>12</v>
      </c>
      <c r="B129" s="48" t="s">
        <v>238</v>
      </c>
      <c r="C129" s="146" t="s">
        <v>778</v>
      </c>
      <c r="D129" s="25" t="s">
        <v>137</v>
      </c>
      <c r="E129" s="36" t="s">
        <v>213</v>
      </c>
      <c r="F129" s="25" t="s">
        <v>240</v>
      </c>
      <c r="G129" s="25" t="s">
        <v>439</v>
      </c>
      <c r="H129" s="25" t="s">
        <v>187</v>
      </c>
      <c r="I129" s="25" t="s">
        <v>145</v>
      </c>
      <c r="J129" s="25" t="s">
        <v>438</v>
      </c>
      <c r="K129" s="38" t="s">
        <v>266</v>
      </c>
      <c r="L129" s="25" t="s">
        <v>680</v>
      </c>
      <c r="M129" s="25" t="s">
        <v>678</v>
      </c>
      <c r="N129" s="36" t="s">
        <v>136</v>
      </c>
      <c r="O129" s="25" t="s">
        <v>213</v>
      </c>
      <c r="P129" s="64" t="s">
        <v>446</v>
      </c>
      <c r="Q129" s="25"/>
      <c r="R129" s="25"/>
      <c r="S129" s="25">
        <v>2</v>
      </c>
      <c r="T129" s="25">
        <v>25</v>
      </c>
      <c r="U129" s="25">
        <v>13</v>
      </c>
      <c r="V129" s="25" t="s">
        <v>49</v>
      </c>
      <c r="W129" s="25">
        <v>48</v>
      </c>
      <c r="X129" s="25">
        <v>14</v>
      </c>
      <c r="Y129" s="25">
        <v>48</v>
      </c>
      <c r="Z129" s="68">
        <f t="shared" si="9"/>
        <v>-2.4170277777777778</v>
      </c>
      <c r="AA129" s="68">
        <f t="shared" si="10"/>
        <v>-48.234666666666669</v>
      </c>
      <c r="AB129" s="36" t="s">
        <v>493</v>
      </c>
      <c r="AC129" s="25" t="s">
        <v>475</v>
      </c>
      <c r="AD129" s="25">
        <v>515</v>
      </c>
      <c r="AE129" s="38" t="s">
        <v>258</v>
      </c>
      <c r="AF129" s="65">
        <v>1</v>
      </c>
      <c r="AG129" s="65">
        <v>6</v>
      </c>
      <c r="AH129" s="72">
        <f>AD129*1000*AG129</f>
        <v>3090000</v>
      </c>
      <c r="AI129" s="25" t="s">
        <v>433</v>
      </c>
      <c r="AJ129" s="25" t="s">
        <v>679</v>
      </c>
      <c r="AK129" s="36" t="s">
        <v>686</v>
      </c>
      <c r="AL129" s="38" t="s">
        <v>102</v>
      </c>
      <c r="AM129" s="27" t="s">
        <v>674</v>
      </c>
      <c r="AN129" s="25" t="s">
        <v>105</v>
      </c>
      <c r="AO129" s="25" t="s">
        <v>675</v>
      </c>
      <c r="AP129" s="25" t="s">
        <v>676</v>
      </c>
      <c r="AQ129" s="25" t="s">
        <v>559</v>
      </c>
      <c r="AR129" s="25"/>
      <c r="AS129" s="36"/>
    </row>
    <row r="130" spans="1:45" ht="15.95" customHeight="1" x14ac:dyDescent="0.25">
      <c r="A130" s="32">
        <v>13</v>
      </c>
      <c r="B130" s="67" t="s">
        <v>234</v>
      </c>
      <c r="C130" s="146" t="s">
        <v>778</v>
      </c>
      <c r="D130" s="36" t="s">
        <v>137</v>
      </c>
      <c r="E130" s="36" t="s">
        <v>213</v>
      </c>
      <c r="F130" s="25" t="s">
        <v>219</v>
      </c>
      <c r="G130" s="25" t="s">
        <v>220</v>
      </c>
      <c r="H130" s="25" t="s">
        <v>221</v>
      </c>
      <c r="I130" s="36" t="s">
        <v>68</v>
      </c>
      <c r="J130" s="36" t="s">
        <v>436</v>
      </c>
      <c r="K130" s="38" t="s">
        <v>266</v>
      </c>
      <c r="L130" s="36" t="s">
        <v>346</v>
      </c>
      <c r="M130" s="36" t="s">
        <v>225</v>
      </c>
      <c r="N130" s="36" t="s">
        <v>136</v>
      </c>
      <c r="O130" s="25" t="s">
        <v>213</v>
      </c>
      <c r="P130" s="64" t="s">
        <v>446</v>
      </c>
      <c r="Q130" s="36"/>
      <c r="R130" s="36"/>
      <c r="S130" s="36">
        <v>2</v>
      </c>
      <c r="T130" s="36">
        <v>12</v>
      </c>
      <c r="U130" s="36">
        <v>52</v>
      </c>
      <c r="V130" s="36" t="s">
        <v>49</v>
      </c>
      <c r="W130" s="36">
        <v>60</v>
      </c>
      <c r="X130" s="36">
        <v>0</v>
      </c>
      <c r="Y130" s="36">
        <v>20</v>
      </c>
      <c r="Z130" s="68">
        <f t="shared" si="9"/>
        <v>-2.2014444444444448</v>
      </c>
      <c r="AA130" s="68">
        <f t="shared" si="10"/>
        <v>-60.000555555555557</v>
      </c>
      <c r="AB130" s="36" t="s">
        <v>524</v>
      </c>
      <c r="AC130" s="25" t="s">
        <v>476</v>
      </c>
      <c r="AD130" s="25">
        <v>65</v>
      </c>
      <c r="AE130" s="38" t="s">
        <v>258</v>
      </c>
      <c r="AF130" s="65">
        <v>1</v>
      </c>
      <c r="AG130" s="65">
        <v>6</v>
      </c>
      <c r="AH130" s="72">
        <f>AD130*1000*AG130</f>
        <v>390000</v>
      </c>
      <c r="AI130" s="36" t="s">
        <v>207</v>
      </c>
      <c r="AJ130" s="36" t="s">
        <v>453</v>
      </c>
      <c r="AK130" s="36" t="s">
        <v>58</v>
      </c>
      <c r="AL130" s="38" t="s">
        <v>102</v>
      </c>
      <c r="AM130" s="36" t="s">
        <v>260</v>
      </c>
      <c r="AN130" s="36" t="s">
        <v>144</v>
      </c>
      <c r="AO130" s="38" t="s">
        <v>104</v>
      </c>
      <c r="AP130" s="74" t="s">
        <v>506</v>
      </c>
      <c r="AQ130" s="25" t="s">
        <v>490</v>
      </c>
      <c r="AR130" s="25"/>
      <c r="AS130" s="38" t="s">
        <v>536</v>
      </c>
    </row>
    <row r="131" spans="1:45" ht="15.95" customHeight="1" x14ac:dyDescent="0.25">
      <c r="A131" s="32">
        <v>14</v>
      </c>
      <c r="B131" s="67" t="s">
        <v>156</v>
      </c>
      <c r="C131" s="146" t="s">
        <v>778</v>
      </c>
      <c r="D131" s="36" t="s">
        <v>137</v>
      </c>
      <c r="E131" s="36" t="s">
        <v>213</v>
      </c>
      <c r="F131" s="36" t="s">
        <v>158</v>
      </c>
      <c r="G131" s="36" t="s">
        <v>210</v>
      </c>
      <c r="H131" s="36" t="s">
        <v>211</v>
      </c>
      <c r="I131" s="36" t="s">
        <v>68</v>
      </c>
      <c r="J131" s="36" t="s">
        <v>425</v>
      </c>
      <c r="K131" s="38" t="s">
        <v>266</v>
      </c>
      <c r="L131" s="36" t="s">
        <v>346</v>
      </c>
      <c r="M131" s="36" t="s">
        <v>212</v>
      </c>
      <c r="N131" s="36" t="s">
        <v>136</v>
      </c>
      <c r="O131" s="25" t="s">
        <v>213</v>
      </c>
      <c r="P131" s="64" t="s">
        <v>446</v>
      </c>
      <c r="Q131" s="36"/>
      <c r="R131" s="36"/>
      <c r="S131" s="36">
        <v>3</v>
      </c>
      <c r="T131" s="36">
        <v>8</v>
      </c>
      <c r="U131" s="36">
        <v>53.2</v>
      </c>
      <c r="V131" s="36" t="s">
        <v>49</v>
      </c>
      <c r="W131" s="36">
        <v>59</v>
      </c>
      <c r="X131" s="36">
        <v>59</v>
      </c>
      <c r="Y131" s="36">
        <v>59.4</v>
      </c>
      <c r="Z131" s="68">
        <f t="shared" si="9"/>
        <v>-3.134811111111111</v>
      </c>
      <c r="AA131" s="68">
        <f t="shared" si="10"/>
        <v>-59.984983333333332</v>
      </c>
      <c r="AB131" s="36" t="s">
        <v>524</v>
      </c>
      <c r="AC131" s="25" t="s">
        <v>58</v>
      </c>
      <c r="AD131" s="25" t="s">
        <v>58</v>
      </c>
      <c r="AE131" s="25" t="s">
        <v>58</v>
      </c>
      <c r="AF131" s="80" t="s">
        <v>58</v>
      </c>
      <c r="AG131" s="80" t="s">
        <v>58</v>
      </c>
      <c r="AH131" s="80" t="s">
        <v>58</v>
      </c>
      <c r="AI131" s="36" t="s">
        <v>58</v>
      </c>
      <c r="AJ131" s="36" t="s">
        <v>58</v>
      </c>
      <c r="AK131" s="36" t="s">
        <v>58</v>
      </c>
      <c r="AL131" s="38" t="s">
        <v>102</v>
      </c>
      <c r="AM131" s="36" t="s">
        <v>260</v>
      </c>
      <c r="AN131" s="36" t="s">
        <v>144</v>
      </c>
      <c r="AO131" s="38" t="s">
        <v>104</v>
      </c>
      <c r="AP131" s="74" t="s">
        <v>506</v>
      </c>
      <c r="AQ131" s="25" t="s">
        <v>490</v>
      </c>
      <c r="AR131" s="25"/>
      <c r="AS131" s="36"/>
    </row>
  </sheetData>
  <mergeCells count="2">
    <mergeCell ref="Q1:R1"/>
    <mergeCell ref="S1:Y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28"/>
  <sheetViews>
    <sheetView showGridLines="0" tabSelected="1" zoomScale="85" zoomScaleNormal="85" workbookViewId="0">
      <selection activeCell="C2" sqref="C2:C128"/>
    </sheetView>
  </sheetViews>
  <sheetFormatPr defaultRowHeight="15.75" x14ac:dyDescent="0.25"/>
  <cols>
    <col min="1" max="2" width="9" style="22"/>
    <col min="3" max="3" width="29.5" bestFit="1" customWidth="1"/>
    <col min="19" max="22" width="9" style="122"/>
    <col min="23" max="25" width="9" style="125"/>
    <col min="26" max="27" width="9" style="128"/>
    <col min="28" max="28" width="9" style="125"/>
    <col min="29" max="36" width="9" style="122"/>
  </cols>
  <sheetData>
    <row r="1" spans="1:36" x14ac:dyDescent="0.25">
      <c r="A1" s="117" t="s">
        <v>766</v>
      </c>
      <c r="B1" s="117" t="s">
        <v>735</v>
      </c>
      <c r="C1" s="118" t="s">
        <v>762</v>
      </c>
      <c r="D1" s="118" t="s">
        <v>736</v>
      </c>
      <c r="E1" s="118" t="s">
        <v>737</v>
      </c>
      <c r="F1" s="118" t="s">
        <v>763</v>
      </c>
      <c r="G1" s="118" t="s">
        <v>738</v>
      </c>
      <c r="H1" s="118" t="s">
        <v>739</v>
      </c>
      <c r="I1" s="118" t="s">
        <v>740</v>
      </c>
      <c r="J1" s="118" t="s">
        <v>741</v>
      </c>
      <c r="K1" s="118" t="s">
        <v>742</v>
      </c>
      <c r="L1" s="118" t="s">
        <v>743</v>
      </c>
      <c r="M1" s="118" t="s">
        <v>744</v>
      </c>
      <c r="N1" s="118" t="s">
        <v>745</v>
      </c>
      <c r="O1" s="118" t="s">
        <v>746</v>
      </c>
      <c r="P1" s="118" t="s">
        <v>747</v>
      </c>
      <c r="Q1" s="118" t="s">
        <v>733</v>
      </c>
      <c r="R1" s="118" t="s">
        <v>734</v>
      </c>
      <c r="S1" s="120" t="s">
        <v>748</v>
      </c>
      <c r="T1" s="120" t="s">
        <v>749</v>
      </c>
      <c r="U1" s="120" t="s">
        <v>750</v>
      </c>
      <c r="V1" s="120" t="s">
        <v>751</v>
      </c>
      <c r="W1" s="123" t="s">
        <v>776</v>
      </c>
      <c r="X1" s="123" t="s">
        <v>777</v>
      </c>
      <c r="Y1" s="123" t="s">
        <v>752</v>
      </c>
      <c r="Z1" s="126" t="s">
        <v>753</v>
      </c>
      <c r="AA1" s="126" t="s">
        <v>754</v>
      </c>
      <c r="AB1" s="123" t="s">
        <v>755</v>
      </c>
      <c r="AC1" s="120" t="s">
        <v>756</v>
      </c>
      <c r="AD1" s="120" t="s">
        <v>757</v>
      </c>
      <c r="AE1" s="120" t="s">
        <v>758</v>
      </c>
      <c r="AF1" s="120" t="s">
        <v>759</v>
      </c>
      <c r="AG1" s="120" t="s">
        <v>760</v>
      </c>
      <c r="AH1" s="120" t="s">
        <v>761</v>
      </c>
      <c r="AI1" s="120" t="s">
        <v>764</v>
      </c>
      <c r="AJ1" s="120" t="s">
        <v>765</v>
      </c>
    </row>
    <row r="2" spans="1:36" x14ac:dyDescent="0.25">
      <c r="A2" s="16">
        <v>1</v>
      </c>
      <c r="B2" s="16" t="s">
        <v>696</v>
      </c>
      <c r="C2" s="146" t="s">
        <v>778</v>
      </c>
      <c r="D2" s="10" t="s">
        <v>43</v>
      </c>
      <c r="E2" s="10" t="s">
        <v>423</v>
      </c>
      <c r="F2" s="10" t="s">
        <v>561</v>
      </c>
      <c r="G2" s="10" t="s">
        <v>562</v>
      </c>
      <c r="H2" s="10" t="s">
        <v>147</v>
      </c>
      <c r="I2" s="10" t="s">
        <v>145</v>
      </c>
      <c r="J2" s="10" t="s">
        <v>367</v>
      </c>
      <c r="K2" s="10" t="s">
        <v>266</v>
      </c>
      <c r="L2" s="10" t="s">
        <v>563</v>
      </c>
      <c r="M2" s="10" t="s">
        <v>564</v>
      </c>
      <c r="N2" s="10" t="s">
        <v>712</v>
      </c>
      <c r="O2" s="10" t="s">
        <v>423</v>
      </c>
      <c r="P2" s="10" t="s">
        <v>446</v>
      </c>
      <c r="Q2" s="119">
        <v>-1.919073</v>
      </c>
      <c r="R2" s="119">
        <v>-55.515642</v>
      </c>
      <c r="S2" s="121" t="s">
        <v>495</v>
      </c>
      <c r="T2" s="121" t="s">
        <v>475</v>
      </c>
      <c r="U2" s="121" t="s">
        <v>724</v>
      </c>
      <c r="V2" s="121" t="s">
        <v>258</v>
      </c>
      <c r="W2" s="124" t="s">
        <v>722</v>
      </c>
      <c r="X2" s="124">
        <v>50</v>
      </c>
      <c r="Y2" s="124">
        <v>43000000</v>
      </c>
      <c r="Z2" s="127" t="s">
        <v>382</v>
      </c>
      <c r="AA2" s="127" t="s">
        <v>567</v>
      </c>
      <c r="AB2" s="124">
        <v>45</v>
      </c>
      <c r="AC2" s="121" t="s">
        <v>102</v>
      </c>
      <c r="AD2" s="121" t="s">
        <v>568</v>
      </c>
      <c r="AE2" s="121" t="s">
        <v>105</v>
      </c>
      <c r="AF2" s="121" t="s">
        <v>569</v>
      </c>
      <c r="AG2" s="121" t="s">
        <v>721</v>
      </c>
      <c r="AH2" s="121" t="s">
        <v>710</v>
      </c>
      <c r="AI2" s="121" t="s">
        <v>723</v>
      </c>
      <c r="AJ2" s="121"/>
    </row>
    <row r="3" spans="1:36" x14ac:dyDescent="0.25">
      <c r="A3" s="16">
        <v>2</v>
      </c>
      <c r="B3" s="16" t="s">
        <v>769</v>
      </c>
      <c r="C3" s="146" t="s">
        <v>778</v>
      </c>
      <c r="D3" s="10" t="s">
        <v>43</v>
      </c>
      <c r="E3" s="10" t="s">
        <v>55</v>
      </c>
      <c r="F3" s="10" t="s">
        <v>119</v>
      </c>
      <c r="G3" s="10" t="s">
        <v>285</v>
      </c>
      <c r="H3" s="10" t="s">
        <v>460</v>
      </c>
      <c r="I3" s="10" t="s">
        <v>141</v>
      </c>
      <c r="J3" s="10" t="s">
        <v>295</v>
      </c>
      <c r="K3" s="10" t="s">
        <v>281</v>
      </c>
      <c r="L3" s="10" t="s">
        <v>296</v>
      </c>
      <c r="M3" s="10" t="s">
        <v>297</v>
      </c>
      <c r="N3" s="10" t="s">
        <v>357</v>
      </c>
      <c r="O3" s="10" t="s">
        <v>55</v>
      </c>
      <c r="P3" s="10" t="s">
        <v>75</v>
      </c>
      <c r="Q3" s="119">
        <v>-9.7506111111111107</v>
      </c>
      <c r="R3" s="119">
        <v>-66.600583333333333</v>
      </c>
      <c r="S3" s="121" t="s">
        <v>493</v>
      </c>
      <c r="T3" s="121" t="s">
        <v>477</v>
      </c>
      <c r="U3" s="121">
        <v>1.5</v>
      </c>
      <c r="V3" s="121" t="s">
        <v>258</v>
      </c>
      <c r="W3" s="124" t="s">
        <v>719</v>
      </c>
      <c r="X3" s="124">
        <v>45</v>
      </c>
      <c r="Y3" s="124">
        <v>67500</v>
      </c>
      <c r="Z3" s="127" t="s">
        <v>194</v>
      </c>
      <c r="AA3" s="127" t="s">
        <v>195</v>
      </c>
      <c r="AB3" s="124">
        <v>12</v>
      </c>
      <c r="AC3" s="121" t="s">
        <v>102</v>
      </c>
      <c r="AD3" s="121" t="s">
        <v>720</v>
      </c>
      <c r="AE3" s="121" t="s">
        <v>105</v>
      </c>
      <c r="AF3" s="121" t="s">
        <v>518</v>
      </c>
      <c r="AG3" s="121" t="s">
        <v>506</v>
      </c>
      <c r="AH3" s="121" t="s">
        <v>517</v>
      </c>
      <c r="AI3" s="121" t="s">
        <v>670</v>
      </c>
      <c r="AJ3" s="121" t="s">
        <v>533</v>
      </c>
    </row>
    <row r="4" spans="1:36" x14ac:dyDescent="0.25">
      <c r="A4" s="16">
        <v>3</v>
      </c>
      <c r="B4" s="16" t="s">
        <v>772</v>
      </c>
      <c r="C4" s="146" t="s">
        <v>778</v>
      </c>
      <c r="D4" s="10" t="s">
        <v>43</v>
      </c>
      <c r="E4" s="10" t="s">
        <v>55</v>
      </c>
      <c r="F4" s="10" t="s">
        <v>389</v>
      </c>
      <c r="G4" s="10" t="s">
        <v>390</v>
      </c>
      <c r="H4" s="10" t="s">
        <v>202</v>
      </c>
      <c r="I4" s="10" t="s">
        <v>203</v>
      </c>
      <c r="J4" s="10" t="s">
        <v>715</v>
      </c>
      <c r="K4" s="10" t="s">
        <v>281</v>
      </c>
      <c r="L4" s="10" t="s">
        <v>391</v>
      </c>
      <c r="M4" s="10" t="s">
        <v>373</v>
      </c>
      <c r="N4" s="10" t="s">
        <v>357</v>
      </c>
      <c r="O4" s="10" t="s">
        <v>55</v>
      </c>
      <c r="P4" s="10" t="s">
        <v>75</v>
      </c>
      <c r="Q4" s="119">
        <v>-10.318166666666666</v>
      </c>
      <c r="R4" s="119">
        <v>-58.483388888888889</v>
      </c>
      <c r="S4" s="121" t="s">
        <v>494</v>
      </c>
      <c r="T4" s="121" t="s">
        <v>475</v>
      </c>
      <c r="U4" s="121">
        <v>12</v>
      </c>
      <c r="V4" s="121" t="s">
        <v>258</v>
      </c>
      <c r="W4" s="124" t="s">
        <v>719</v>
      </c>
      <c r="X4" s="124">
        <v>45</v>
      </c>
      <c r="Y4" s="124">
        <v>540000</v>
      </c>
      <c r="Z4" s="127" t="s">
        <v>194</v>
      </c>
      <c r="AA4" s="127" t="s">
        <v>461</v>
      </c>
      <c r="AB4" s="124">
        <v>6</v>
      </c>
      <c r="AC4" s="121" t="s">
        <v>102</v>
      </c>
      <c r="AD4" s="121" t="s">
        <v>720</v>
      </c>
      <c r="AE4" s="121" t="s">
        <v>105</v>
      </c>
      <c r="AF4" s="121" t="s">
        <v>185</v>
      </c>
      <c r="AG4" s="121" t="s">
        <v>58</v>
      </c>
      <c r="AH4" s="121" t="s">
        <v>489</v>
      </c>
      <c r="AI4" s="121"/>
      <c r="AJ4" s="121" t="s">
        <v>533</v>
      </c>
    </row>
    <row r="5" spans="1:36" x14ac:dyDescent="0.25">
      <c r="A5" s="16">
        <v>4</v>
      </c>
      <c r="B5" s="16" t="s">
        <v>772</v>
      </c>
      <c r="C5" s="146" t="s">
        <v>778</v>
      </c>
      <c r="D5" s="10" t="s">
        <v>43</v>
      </c>
      <c r="E5" s="10" t="s">
        <v>55</v>
      </c>
      <c r="F5" s="10" t="s">
        <v>204</v>
      </c>
      <c r="G5" s="10" t="s">
        <v>392</v>
      </c>
      <c r="H5" s="10" t="s">
        <v>205</v>
      </c>
      <c r="I5" s="10" t="s">
        <v>206</v>
      </c>
      <c r="J5" s="10" t="s">
        <v>715</v>
      </c>
      <c r="K5" s="10" t="s">
        <v>281</v>
      </c>
      <c r="L5" s="10" t="s">
        <v>391</v>
      </c>
      <c r="M5" s="10" t="s">
        <v>373</v>
      </c>
      <c r="N5" s="10" t="s">
        <v>357</v>
      </c>
      <c r="O5" s="10" t="s">
        <v>55</v>
      </c>
      <c r="P5" s="10" t="s">
        <v>75</v>
      </c>
      <c r="Q5" s="119">
        <v>0.11719444444444445</v>
      </c>
      <c r="R5" s="119">
        <v>-52.616750000000003</v>
      </c>
      <c r="S5" s="121" t="s">
        <v>494</v>
      </c>
      <c r="T5" s="121" t="s">
        <v>475</v>
      </c>
      <c r="U5" s="121">
        <v>8</v>
      </c>
      <c r="V5" s="121" t="s">
        <v>258</v>
      </c>
      <c r="W5" s="124" t="s">
        <v>719</v>
      </c>
      <c r="X5" s="124">
        <v>45</v>
      </c>
      <c r="Y5" s="124">
        <v>360000</v>
      </c>
      <c r="Z5" s="127" t="s">
        <v>194</v>
      </c>
      <c r="AA5" s="127" t="s">
        <v>461</v>
      </c>
      <c r="AB5" s="124">
        <v>6</v>
      </c>
      <c r="AC5" s="121" t="s">
        <v>102</v>
      </c>
      <c r="AD5" s="121" t="s">
        <v>720</v>
      </c>
      <c r="AE5" s="121" t="s">
        <v>105</v>
      </c>
      <c r="AF5" s="121" t="s">
        <v>185</v>
      </c>
      <c r="AG5" s="121" t="s">
        <v>58</v>
      </c>
      <c r="AH5" s="121" t="s">
        <v>489</v>
      </c>
      <c r="AI5" s="121"/>
      <c r="AJ5" s="121" t="s">
        <v>533</v>
      </c>
    </row>
    <row r="6" spans="1:36" x14ac:dyDescent="0.25">
      <c r="A6" s="16">
        <v>5</v>
      </c>
      <c r="B6" s="16" t="s">
        <v>774</v>
      </c>
      <c r="C6" s="146" t="s">
        <v>778</v>
      </c>
      <c r="D6" s="10" t="s">
        <v>43</v>
      </c>
      <c r="E6" s="10" t="s">
        <v>423</v>
      </c>
      <c r="F6" s="10" t="s">
        <v>421</v>
      </c>
      <c r="G6" s="10" t="s">
        <v>58</v>
      </c>
      <c r="H6" s="10" t="s">
        <v>422</v>
      </c>
      <c r="I6" s="10" t="s">
        <v>203</v>
      </c>
      <c r="J6" s="10" t="s">
        <v>367</v>
      </c>
      <c r="K6" s="10" t="s">
        <v>266</v>
      </c>
      <c r="L6" s="10" t="s">
        <v>563</v>
      </c>
      <c r="M6" s="10" t="s">
        <v>564</v>
      </c>
      <c r="N6" s="10" t="s">
        <v>712</v>
      </c>
      <c r="O6" s="10" t="s">
        <v>423</v>
      </c>
      <c r="P6" s="10" t="s">
        <v>75</v>
      </c>
      <c r="Q6" s="119">
        <v>-9.8844999999999992</v>
      </c>
      <c r="R6" s="119">
        <v>-56.100611111111114</v>
      </c>
      <c r="S6" s="121" t="s">
        <v>495</v>
      </c>
      <c r="T6" s="121" t="s">
        <v>58</v>
      </c>
      <c r="U6" s="121" t="s">
        <v>58</v>
      </c>
      <c r="V6" s="121" t="s">
        <v>58</v>
      </c>
      <c r="W6" s="124" t="s">
        <v>58</v>
      </c>
      <c r="X6" s="124" t="s">
        <v>58</v>
      </c>
      <c r="Y6" s="124" t="s">
        <v>58</v>
      </c>
      <c r="Z6" s="127" t="s">
        <v>58</v>
      </c>
      <c r="AA6" s="127" t="s">
        <v>58</v>
      </c>
      <c r="AB6" s="124" t="s">
        <v>58</v>
      </c>
      <c r="AC6" s="121" t="s">
        <v>102</v>
      </c>
      <c r="AD6" s="121" t="s">
        <v>709</v>
      </c>
      <c r="AE6" s="121" t="s">
        <v>105</v>
      </c>
      <c r="AF6" s="121" t="s">
        <v>104</v>
      </c>
      <c r="AG6" s="121" t="s">
        <v>721</v>
      </c>
      <c r="AH6" s="121" t="s">
        <v>710</v>
      </c>
      <c r="AI6" s="121"/>
      <c r="AJ6" s="121" t="s">
        <v>531</v>
      </c>
    </row>
    <row r="7" spans="1:36" x14ac:dyDescent="0.25">
      <c r="A7" s="16">
        <v>6</v>
      </c>
      <c r="B7" s="16" t="s">
        <v>774</v>
      </c>
      <c r="C7" s="146" t="s">
        <v>778</v>
      </c>
      <c r="D7" s="10" t="s">
        <v>43</v>
      </c>
      <c r="E7" s="10" t="s">
        <v>423</v>
      </c>
      <c r="F7" s="10" t="s">
        <v>424</v>
      </c>
      <c r="G7" s="10" t="s">
        <v>58</v>
      </c>
      <c r="H7" s="10" t="s">
        <v>147</v>
      </c>
      <c r="I7" s="10" t="s">
        <v>145</v>
      </c>
      <c r="J7" s="10" t="s">
        <v>367</v>
      </c>
      <c r="K7" s="10" t="s">
        <v>266</v>
      </c>
      <c r="L7" s="10" t="s">
        <v>563</v>
      </c>
      <c r="M7" s="10" t="s">
        <v>564</v>
      </c>
      <c r="N7" s="10" t="s">
        <v>712</v>
      </c>
      <c r="O7" s="10" t="s">
        <v>423</v>
      </c>
      <c r="P7" s="10" t="s">
        <v>75</v>
      </c>
      <c r="Q7" s="119">
        <v>-1.8846388888888888</v>
      </c>
      <c r="R7" s="119">
        <v>-55.516972222222222</v>
      </c>
      <c r="S7" s="121" t="s">
        <v>495</v>
      </c>
      <c r="T7" s="121" t="s">
        <v>58</v>
      </c>
      <c r="U7" s="121" t="s">
        <v>58</v>
      </c>
      <c r="V7" s="121" t="s">
        <v>58</v>
      </c>
      <c r="W7" s="124" t="s">
        <v>58</v>
      </c>
      <c r="X7" s="124" t="s">
        <v>58</v>
      </c>
      <c r="Y7" s="124" t="s">
        <v>58</v>
      </c>
      <c r="Z7" s="127" t="s">
        <v>58</v>
      </c>
      <c r="AA7" s="127" t="s">
        <v>58</v>
      </c>
      <c r="AB7" s="124" t="s">
        <v>58</v>
      </c>
      <c r="AC7" s="121" t="s">
        <v>102</v>
      </c>
      <c r="AD7" s="121" t="s">
        <v>709</v>
      </c>
      <c r="AE7" s="121" t="s">
        <v>105</v>
      </c>
      <c r="AF7" s="121" t="s">
        <v>104</v>
      </c>
      <c r="AG7" s="121" t="s">
        <v>721</v>
      </c>
      <c r="AH7" s="121" t="s">
        <v>710</v>
      </c>
      <c r="AI7" s="121"/>
      <c r="AJ7" s="121" t="s">
        <v>531</v>
      </c>
    </row>
    <row r="8" spans="1:36" x14ac:dyDescent="0.25">
      <c r="A8" s="16">
        <v>7</v>
      </c>
      <c r="B8" s="16" t="s">
        <v>774</v>
      </c>
      <c r="C8" s="146" t="s">
        <v>778</v>
      </c>
      <c r="D8" s="10" t="s">
        <v>43</v>
      </c>
      <c r="E8" s="10" t="s">
        <v>423</v>
      </c>
      <c r="F8" s="10" t="s">
        <v>669</v>
      </c>
      <c r="G8" s="10" t="s">
        <v>58</v>
      </c>
      <c r="H8" s="10" t="s">
        <v>150</v>
      </c>
      <c r="I8" s="10" t="s">
        <v>145</v>
      </c>
      <c r="J8" s="10" t="s">
        <v>367</v>
      </c>
      <c r="K8" s="10" t="s">
        <v>266</v>
      </c>
      <c r="L8" s="10" t="s">
        <v>563</v>
      </c>
      <c r="M8" s="10" t="s">
        <v>564</v>
      </c>
      <c r="N8" s="10" t="s">
        <v>712</v>
      </c>
      <c r="O8" s="10" t="s">
        <v>423</v>
      </c>
      <c r="P8" s="10" t="s">
        <v>75</v>
      </c>
      <c r="Q8" s="119">
        <v>-1.7506944444444446</v>
      </c>
      <c r="R8" s="119">
        <v>-55.851444444444446</v>
      </c>
      <c r="S8" s="121" t="s">
        <v>495</v>
      </c>
      <c r="T8" s="121" t="s">
        <v>58</v>
      </c>
      <c r="U8" s="121" t="s">
        <v>58</v>
      </c>
      <c r="V8" s="121" t="s">
        <v>58</v>
      </c>
      <c r="W8" s="124" t="s">
        <v>58</v>
      </c>
      <c r="X8" s="124" t="s">
        <v>58</v>
      </c>
      <c r="Y8" s="124" t="s">
        <v>58</v>
      </c>
      <c r="Z8" s="127" t="s">
        <v>58</v>
      </c>
      <c r="AA8" s="127" t="s">
        <v>58</v>
      </c>
      <c r="AB8" s="124" t="s">
        <v>58</v>
      </c>
      <c r="AC8" s="121" t="s">
        <v>102</v>
      </c>
      <c r="AD8" s="121" t="s">
        <v>709</v>
      </c>
      <c r="AE8" s="121" t="s">
        <v>105</v>
      </c>
      <c r="AF8" s="121" t="s">
        <v>104</v>
      </c>
      <c r="AG8" s="121" t="s">
        <v>721</v>
      </c>
      <c r="AH8" s="121" t="s">
        <v>710</v>
      </c>
      <c r="AI8" s="121"/>
      <c r="AJ8" s="121" t="s">
        <v>531</v>
      </c>
    </row>
    <row r="9" spans="1:36" x14ac:dyDescent="0.25">
      <c r="A9" s="16">
        <v>8</v>
      </c>
      <c r="B9" s="16" t="s">
        <v>771</v>
      </c>
      <c r="C9" s="146" t="s">
        <v>778</v>
      </c>
      <c r="D9" s="10" t="s">
        <v>43</v>
      </c>
      <c r="E9" s="10" t="s">
        <v>55</v>
      </c>
      <c r="F9" s="10" t="s">
        <v>168</v>
      </c>
      <c r="G9" s="10" t="s">
        <v>169</v>
      </c>
      <c r="H9" s="10" t="s">
        <v>170</v>
      </c>
      <c r="I9" s="10" t="s">
        <v>145</v>
      </c>
      <c r="J9" s="10" t="s">
        <v>367</v>
      </c>
      <c r="K9" s="10" t="s">
        <v>266</v>
      </c>
      <c r="L9" s="10" t="s">
        <v>391</v>
      </c>
      <c r="M9" s="10" t="s">
        <v>356</v>
      </c>
      <c r="N9" s="10" t="s">
        <v>357</v>
      </c>
      <c r="O9" s="10" t="s">
        <v>55</v>
      </c>
      <c r="P9" s="10" t="s">
        <v>75</v>
      </c>
      <c r="Q9" s="119">
        <v>-1.3674722222222222</v>
      </c>
      <c r="R9" s="119">
        <v>-48.384444444444441</v>
      </c>
      <c r="S9" s="121" t="s">
        <v>493</v>
      </c>
      <c r="T9" s="121" t="s">
        <v>475</v>
      </c>
      <c r="U9" s="121">
        <v>10</v>
      </c>
      <c r="V9" s="121" t="s">
        <v>258</v>
      </c>
      <c r="W9" s="124" t="s">
        <v>719</v>
      </c>
      <c r="X9" s="124">
        <v>45</v>
      </c>
      <c r="Y9" s="124">
        <v>450000</v>
      </c>
      <c r="Z9" s="127" t="s">
        <v>207</v>
      </c>
      <c r="AA9" s="127" t="s">
        <v>273</v>
      </c>
      <c r="AB9" s="124">
        <v>12</v>
      </c>
      <c r="AC9" s="121" t="s">
        <v>102</v>
      </c>
      <c r="AD9" s="121" t="s">
        <v>720</v>
      </c>
      <c r="AE9" s="121" t="s">
        <v>105</v>
      </c>
      <c r="AF9" s="121" t="s">
        <v>360</v>
      </c>
      <c r="AG9" s="121" t="s">
        <v>58</v>
      </c>
      <c r="AH9" s="121" t="s">
        <v>361</v>
      </c>
      <c r="AI9" s="121"/>
      <c r="AJ9" s="121" t="s">
        <v>727</v>
      </c>
    </row>
    <row r="10" spans="1:36" x14ac:dyDescent="0.25">
      <c r="A10" s="16">
        <v>9</v>
      </c>
      <c r="B10" s="16" t="s">
        <v>767</v>
      </c>
      <c r="C10" s="146" t="s">
        <v>778</v>
      </c>
      <c r="D10" s="10" t="s">
        <v>43</v>
      </c>
      <c r="E10" s="10" t="s">
        <v>423</v>
      </c>
      <c r="F10" s="10" t="s">
        <v>705</v>
      </c>
      <c r="G10" s="10" t="s">
        <v>268</v>
      </c>
      <c r="H10" s="10" t="s">
        <v>45</v>
      </c>
      <c r="I10" s="10" t="s">
        <v>46</v>
      </c>
      <c r="J10" s="10" t="s">
        <v>529</v>
      </c>
      <c r="K10" s="10" t="s">
        <v>266</v>
      </c>
      <c r="L10" s="10" t="s">
        <v>302</v>
      </c>
      <c r="M10" s="10" t="s">
        <v>267</v>
      </c>
      <c r="N10" s="10" t="s">
        <v>712</v>
      </c>
      <c r="O10" s="10" t="s">
        <v>304</v>
      </c>
      <c r="P10" s="10" t="s">
        <v>75</v>
      </c>
      <c r="Q10" s="119">
        <v>-10.650222222222222</v>
      </c>
      <c r="R10" s="119">
        <v>-68.484444444444449</v>
      </c>
      <c r="S10" s="121" t="s">
        <v>495</v>
      </c>
      <c r="T10" s="121" t="s">
        <v>475</v>
      </c>
      <c r="U10" s="121" t="s">
        <v>528</v>
      </c>
      <c r="V10" s="121" t="s">
        <v>258</v>
      </c>
      <c r="W10" s="124" t="s">
        <v>722</v>
      </c>
      <c r="X10" s="124">
        <v>50</v>
      </c>
      <c r="Y10" s="124" t="s">
        <v>708</v>
      </c>
      <c r="Z10" s="127" t="s">
        <v>194</v>
      </c>
      <c r="AA10" s="127" t="s">
        <v>195</v>
      </c>
      <c r="AB10" s="124" t="s">
        <v>58</v>
      </c>
      <c r="AC10" s="121" t="s">
        <v>102</v>
      </c>
      <c r="AD10" s="121" t="s">
        <v>709</v>
      </c>
      <c r="AE10" s="121" t="s">
        <v>105</v>
      </c>
      <c r="AF10" s="121" t="s">
        <v>104</v>
      </c>
      <c r="AG10" s="121" t="s">
        <v>721</v>
      </c>
      <c r="AH10" s="121" t="s">
        <v>710</v>
      </c>
      <c r="AI10" s="121"/>
      <c r="AJ10" s="121" t="s">
        <v>531</v>
      </c>
    </row>
    <row r="11" spans="1:36" x14ac:dyDescent="0.25">
      <c r="A11" s="16">
        <v>10</v>
      </c>
      <c r="B11" s="16" t="s">
        <v>767</v>
      </c>
      <c r="C11" s="146" t="s">
        <v>778</v>
      </c>
      <c r="D11" s="10" t="s">
        <v>43</v>
      </c>
      <c r="E11" s="10" t="s">
        <v>423</v>
      </c>
      <c r="F11" s="10" t="s">
        <v>706</v>
      </c>
      <c r="G11" s="10" t="s">
        <v>129</v>
      </c>
      <c r="H11" s="10" t="s">
        <v>130</v>
      </c>
      <c r="I11" s="10" t="s">
        <v>46</v>
      </c>
      <c r="J11" s="10" t="s">
        <v>512</v>
      </c>
      <c r="K11" s="10" t="s">
        <v>266</v>
      </c>
      <c r="L11" s="10" t="s">
        <v>302</v>
      </c>
      <c r="M11" s="10" t="s">
        <v>267</v>
      </c>
      <c r="N11" s="10" t="s">
        <v>712</v>
      </c>
      <c r="O11" s="10" t="s">
        <v>304</v>
      </c>
      <c r="P11" s="10" t="s">
        <v>75</v>
      </c>
      <c r="Q11" s="119">
        <v>-10.034777777777778</v>
      </c>
      <c r="R11" s="119">
        <v>-67.767472222222224</v>
      </c>
      <c r="S11" s="121" t="s">
        <v>495</v>
      </c>
      <c r="T11" s="121" t="s">
        <v>475</v>
      </c>
      <c r="U11" s="121" t="s">
        <v>528</v>
      </c>
      <c r="V11" s="121" t="s">
        <v>258</v>
      </c>
      <c r="W11" s="124" t="s">
        <v>722</v>
      </c>
      <c r="X11" s="124">
        <v>50</v>
      </c>
      <c r="Y11" s="124" t="s">
        <v>708</v>
      </c>
      <c r="Z11" s="127" t="s">
        <v>194</v>
      </c>
      <c r="AA11" s="127" t="s">
        <v>195</v>
      </c>
      <c r="AB11" s="124">
        <v>30</v>
      </c>
      <c r="AC11" s="121" t="s">
        <v>102</v>
      </c>
      <c r="AD11" s="121" t="s">
        <v>709</v>
      </c>
      <c r="AE11" s="121" t="s">
        <v>105</v>
      </c>
      <c r="AF11" s="121" t="s">
        <v>104</v>
      </c>
      <c r="AG11" s="121" t="s">
        <v>721</v>
      </c>
      <c r="AH11" s="121" t="s">
        <v>710</v>
      </c>
      <c r="AI11" s="121"/>
      <c r="AJ11" s="121" t="s">
        <v>531</v>
      </c>
    </row>
    <row r="12" spans="1:36" x14ac:dyDescent="0.25">
      <c r="A12" s="16">
        <v>11</v>
      </c>
      <c r="B12" s="16" t="s">
        <v>767</v>
      </c>
      <c r="C12" s="146" t="s">
        <v>778</v>
      </c>
      <c r="D12" s="10" t="s">
        <v>43</v>
      </c>
      <c r="E12" s="10" t="s">
        <v>423</v>
      </c>
      <c r="F12" s="10" t="s">
        <v>707</v>
      </c>
      <c r="G12" s="10" t="s">
        <v>117</v>
      </c>
      <c r="H12" s="10" t="s">
        <v>118</v>
      </c>
      <c r="I12" s="10" t="s">
        <v>46</v>
      </c>
      <c r="J12" s="10" t="s">
        <v>512</v>
      </c>
      <c r="K12" s="10" t="s">
        <v>266</v>
      </c>
      <c r="L12" s="10" t="s">
        <v>302</v>
      </c>
      <c r="M12" s="10" t="s">
        <v>267</v>
      </c>
      <c r="N12" s="10" t="s">
        <v>712</v>
      </c>
      <c r="O12" s="10" t="s">
        <v>304</v>
      </c>
      <c r="P12" s="10" t="s">
        <v>75</v>
      </c>
      <c r="Q12" s="119">
        <v>-10.984944444444444</v>
      </c>
      <c r="R12" s="119">
        <v>-68.734694444444443</v>
      </c>
      <c r="S12" s="121" t="s">
        <v>495</v>
      </c>
      <c r="T12" s="121" t="s">
        <v>475</v>
      </c>
      <c r="U12" s="121" t="s">
        <v>528</v>
      </c>
      <c r="V12" s="121" t="s">
        <v>258</v>
      </c>
      <c r="W12" s="124" t="s">
        <v>722</v>
      </c>
      <c r="X12" s="124">
        <v>50</v>
      </c>
      <c r="Y12" s="124" t="s">
        <v>708</v>
      </c>
      <c r="Z12" s="127" t="s">
        <v>194</v>
      </c>
      <c r="AA12" s="127" t="s">
        <v>195</v>
      </c>
      <c r="AB12" s="124" t="s">
        <v>58</v>
      </c>
      <c r="AC12" s="121" t="s">
        <v>102</v>
      </c>
      <c r="AD12" s="121" t="s">
        <v>709</v>
      </c>
      <c r="AE12" s="121" t="s">
        <v>105</v>
      </c>
      <c r="AF12" s="121" t="s">
        <v>104</v>
      </c>
      <c r="AG12" s="121" t="s">
        <v>721</v>
      </c>
      <c r="AH12" s="121" t="s">
        <v>710</v>
      </c>
      <c r="AI12" s="121"/>
      <c r="AJ12" s="121" t="s">
        <v>531</v>
      </c>
    </row>
    <row r="13" spans="1:36" x14ac:dyDescent="0.25">
      <c r="A13" s="16">
        <v>12</v>
      </c>
      <c r="B13" s="16" t="s">
        <v>770</v>
      </c>
      <c r="C13" s="146" t="s">
        <v>778</v>
      </c>
      <c r="D13" s="10" t="s">
        <v>43</v>
      </c>
      <c r="E13" s="10" t="s">
        <v>423</v>
      </c>
      <c r="F13" s="10" t="s">
        <v>298</v>
      </c>
      <c r="G13" s="10" t="s">
        <v>299</v>
      </c>
      <c r="H13" s="10" t="s">
        <v>274</v>
      </c>
      <c r="I13" s="10" t="s">
        <v>68</v>
      </c>
      <c r="J13" s="10" t="s">
        <v>300</v>
      </c>
      <c r="K13" s="10" t="s">
        <v>281</v>
      </c>
      <c r="L13" s="10" t="s">
        <v>302</v>
      </c>
      <c r="M13" s="10" t="s">
        <v>303</v>
      </c>
      <c r="N13" s="10" t="s">
        <v>712</v>
      </c>
      <c r="O13" s="10" t="s">
        <v>304</v>
      </c>
      <c r="P13" s="10" t="s">
        <v>75</v>
      </c>
      <c r="Q13" s="119">
        <v>-3.367</v>
      </c>
      <c r="R13" s="119">
        <v>-68.200194444444449</v>
      </c>
      <c r="S13" s="121" t="s">
        <v>495</v>
      </c>
      <c r="T13" s="121" t="s">
        <v>476</v>
      </c>
      <c r="U13" s="121">
        <v>52</v>
      </c>
      <c r="V13" s="121" t="s">
        <v>258</v>
      </c>
      <c r="W13" s="124" t="s">
        <v>722</v>
      </c>
      <c r="X13" s="124">
        <v>50</v>
      </c>
      <c r="Y13" s="124">
        <v>2600000</v>
      </c>
      <c r="Z13" s="127" t="s">
        <v>207</v>
      </c>
      <c r="AA13" s="127" t="s">
        <v>262</v>
      </c>
      <c r="AB13" s="124" t="s">
        <v>58</v>
      </c>
      <c r="AC13" s="121" t="s">
        <v>102</v>
      </c>
      <c r="AD13" s="121" t="s">
        <v>709</v>
      </c>
      <c r="AE13" s="121" t="s">
        <v>105</v>
      </c>
      <c r="AF13" s="121" t="s">
        <v>104</v>
      </c>
      <c r="AG13" s="121" t="s">
        <v>721</v>
      </c>
      <c r="AH13" s="121" t="s">
        <v>710</v>
      </c>
      <c r="AI13" s="121"/>
      <c r="AJ13" s="121" t="s">
        <v>531</v>
      </c>
    </row>
    <row r="14" spans="1:36" x14ac:dyDescent="0.25">
      <c r="A14" s="16">
        <v>13</v>
      </c>
      <c r="B14" s="16" t="s">
        <v>770</v>
      </c>
      <c r="C14" s="146" t="s">
        <v>778</v>
      </c>
      <c r="D14" s="10" t="s">
        <v>43</v>
      </c>
      <c r="E14" s="10" t="s">
        <v>423</v>
      </c>
      <c r="F14" s="10" t="s">
        <v>305</v>
      </c>
      <c r="G14" s="10" t="s">
        <v>306</v>
      </c>
      <c r="H14" s="10" t="s">
        <v>165</v>
      </c>
      <c r="I14" s="10" t="s">
        <v>68</v>
      </c>
      <c r="J14" s="10" t="s">
        <v>300</v>
      </c>
      <c r="K14" s="10" t="s">
        <v>281</v>
      </c>
      <c r="L14" s="10" t="s">
        <v>302</v>
      </c>
      <c r="M14" s="10" t="s">
        <v>303</v>
      </c>
      <c r="N14" s="10" t="s">
        <v>712</v>
      </c>
      <c r="O14" s="10" t="s">
        <v>304</v>
      </c>
      <c r="P14" s="10" t="s">
        <v>75</v>
      </c>
      <c r="Q14" s="119">
        <v>-3.867027777777778</v>
      </c>
      <c r="R14" s="119">
        <v>-61.384638888888887</v>
      </c>
      <c r="S14" s="121" t="s">
        <v>492</v>
      </c>
      <c r="T14" s="121" t="s">
        <v>475</v>
      </c>
      <c r="U14" s="121">
        <v>104</v>
      </c>
      <c r="V14" s="121" t="s">
        <v>258</v>
      </c>
      <c r="W14" s="124" t="s">
        <v>722</v>
      </c>
      <c r="X14" s="124">
        <v>50</v>
      </c>
      <c r="Y14" s="124">
        <v>5200000</v>
      </c>
      <c r="Z14" s="127" t="s">
        <v>207</v>
      </c>
      <c r="AA14" s="127" t="s">
        <v>262</v>
      </c>
      <c r="AB14" s="124" t="s">
        <v>58</v>
      </c>
      <c r="AC14" s="121" t="s">
        <v>102</v>
      </c>
      <c r="AD14" s="121" t="s">
        <v>709</v>
      </c>
      <c r="AE14" s="121" t="s">
        <v>105</v>
      </c>
      <c r="AF14" s="121" t="s">
        <v>104</v>
      </c>
      <c r="AG14" s="121" t="s">
        <v>721</v>
      </c>
      <c r="AH14" s="121" t="s">
        <v>710</v>
      </c>
      <c r="AI14" s="121"/>
      <c r="AJ14" s="121" t="s">
        <v>531</v>
      </c>
    </row>
    <row r="15" spans="1:36" x14ac:dyDescent="0.25">
      <c r="A15" s="16">
        <v>14</v>
      </c>
      <c r="B15" s="16" t="s">
        <v>770</v>
      </c>
      <c r="C15" s="146" t="s">
        <v>778</v>
      </c>
      <c r="D15" s="10" t="s">
        <v>43</v>
      </c>
      <c r="E15" s="10" t="s">
        <v>423</v>
      </c>
      <c r="F15" s="10" t="s">
        <v>307</v>
      </c>
      <c r="G15" s="10" t="s">
        <v>308</v>
      </c>
      <c r="H15" s="10" t="s">
        <v>309</v>
      </c>
      <c r="I15" s="10" t="s">
        <v>68</v>
      </c>
      <c r="J15" s="10" t="s">
        <v>300</v>
      </c>
      <c r="K15" s="10" t="s">
        <v>281</v>
      </c>
      <c r="L15" s="10" t="s">
        <v>302</v>
      </c>
      <c r="M15" s="10" t="s">
        <v>303</v>
      </c>
      <c r="N15" s="10" t="s">
        <v>712</v>
      </c>
      <c r="O15" s="10" t="s">
        <v>304</v>
      </c>
      <c r="P15" s="10" t="s">
        <v>75</v>
      </c>
      <c r="Q15" s="119">
        <v>-0.96684722222222219</v>
      </c>
      <c r="R15" s="119">
        <v>-62.917388888888887</v>
      </c>
      <c r="S15" s="121" t="s">
        <v>495</v>
      </c>
      <c r="T15" s="121" t="s">
        <v>477</v>
      </c>
      <c r="U15" s="121">
        <v>5.25</v>
      </c>
      <c r="V15" s="121" t="s">
        <v>258</v>
      </c>
      <c r="W15" s="124" t="s">
        <v>722</v>
      </c>
      <c r="X15" s="124">
        <v>50</v>
      </c>
      <c r="Y15" s="124">
        <v>262500</v>
      </c>
      <c r="Z15" s="127" t="s">
        <v>207</v>
      </c>
      <c r="AA15" s="127" t="s">
        <v>262</v>
      </c>
      <c r="AB15" s="124" t="s">
        <v>58</v>
      </c>
      <c r="AC15" s="121" t="s">
        <v>102</v>
      </c>
      <c r="AD15" s="121" t="s">
        <v>709</v>
      </c>
      <c r="AE15" s="121" t="s">
        <v>105</v>
      </c>
      <c r="AF15" s="121" t="s">
        <v>104</v>
      </c>
      <c r="AG15" s="121" t="s">
        <v>721</v>
      </c>
      <c r="AH15" s="121" t="s">
        <v>710</v>
      </c>
      <c r="AI15" s="121"/>
      <c r="AJ15" s="121" t="s">
        <v>531</v>
      </c>
    </row>
    <row r="16" spans="1:36" x14ac:dyDescent="0.25">
      <c r="A16" s="16">
        <v>15</v>
      </c>
      <c r="B16" s="16" t="s">
        <v>770</v>
      </c>
      <c r="C16" s="146" t="s">
        <v>778</v>
      </c>
      <c r="D16" s="10" t="s">
        <v>43</v>
      </c>
      <c r="E16" s="10" t="s">
        <v>423</v>
      </c>
      <c r="F16" s="10" t="s">
        <v>174</v>
      </c>
      <c r="G16" s="10" t="s">
        <v>310</v>
      </c>
      <c r="H16" s="10" t="s">
        <v>172</v>
      </c>
      <c r="I16" s="10" t="s">
        <v>68</v>
      </c>
      <c r="J16" s="10" t="s">
        <v>300</v>
      </c>
      <c r="K16" s="10" t="s">
        <v>281</v>
      </c>
      <c r="L16" s="10" t="s">
        <v>302</v>
      </c>
      <c r="M16" s="10" t="s">
        <v>311</v>
      </c>
      <c r="N16" s="10" t="s">
        <v>712</v>
      </c>
      <c r="O16" s="10" t="s">
        <v>304</v>
      </c>
      <c r="P16" s="10" t="s">
        <v>75</v>
      </c>
      <c r="Q16" s="119">
        <v>-5.7836944444444445</v>
      </c>
      <c r="R16" s="119">
        <v>-61.283499999999997</v>
      </c>
      <c r="S16" s="121" t="s">
        <v>495</v>
      </c>
      <c r="T16" s="121" t="s">
        <v>476</v>
      </c>
      <c r="U16" s="121">
        <v>10.5</v>
      </c>
      <c r="V16" s="121" t="s">
        <v>258</v>
      </c>
      <c r="W16" s="124" t="s">
        <v>722</v>
      </c>
      <c r="X16" s="124">
        <v>50</v>
      </c>
      <c r="Y16" s="124">
        <v>525000</v>
      </c>
      <c r="Z16" s="127" t="s">
        <v>207</v>
      </c>
      <c r="AA16" s="127" t="s">
        <v>262</v>
      </c>
      <c r="AB16" s="124" t="s">
        <v>58</v>
      </c>
      <c r="AC16" s="121" t="s">
        <v>102</v>
      </c>
      <c r="AD16" s="121" t="s">
        <v>709</v>
      </c>
      <c r="AE16" s="121" t="s">
        <v>105</v>
      </c>
      <c r="AF16" s="121" t="s">
        <v>104</v>
      </c>
      <c r="AG16" s="121" t="s">
        <v>721</v>
      </c>
      <c r="AH16" s="121" t="s">
        <v>710</v>
      </c>
      <c r="AI16" s="121"/>
      <c r="AJ16" s="121" t="s">
        <v>531</v>
      </c>
    </row>
    <row r="17" spans="1:36" x14ac:dyDescent="0.25">
      <c r="A17" s="16">
        <v>16</v>
      </c>
      <c r="B17" s="16" t="s">
        <v>770</v>
      </c>
      <c r="C17" s="146" t="s">
        <v>778</v>
      </c>
      <c r="D17" s="10" t="s">
        <v>43</v>
      </c>
      <c r="E17" s="10" t="s">
        <v>423</v>
      </c>
      <c r="F17" s="10" t="s">
        <v>312</v>
      </c>
      <c r="G17" s="10" t="s">
        <v>313</v>
      </c>
      <c r="H17" s="10" t="s">
        <v>112</v>
      </c>
      <c r="I17" s="10" t="s">
        <v>68</v>
      </c>
      <c r="J17" s="10" t="s">
        <v>300</v>
      </c>
      <c r="K17" s="10" t="s">
        <v>281</v>
      </c>
      <c r="L17" s="10" t="s">
        <v>302</v>
      </c>
      <c r="M17" s="10" t="s">
        <v>311</v>
      </c>
      <c r="N17" s="10" t="s">
        <v>712</v>
      </c>
      <c r="O17" s="10" t="s">
        <v>304</v>
      </c>
      <c r="P17" s="10" t="s">
        <v>75</v>
      </c>
      <c r="Q17" s="119">
        <v>-8.3681388888888897</v>
      </c>
      <c r="R17" s="119">
        <v>-65.901499999999999</v>
      </c>
      <c r="S17" s="121" t="s">
        <v>495</v>
      </c>
      <c r="T17" s="121" t="s">
        <v>476</v>
      </c>
      <c r="U17" s="121">
        <v>28</v>
      </c>
      <c r="V17" s="121" t="s">
        <v>258</v>
      </c>
      <c r="W17" s="124" t="s">
        <v>722</v>
      </c>
      <c r="X17" s="124">
        <v>50</v>
      </c>
      <c r="Y17" s="124">
        <v>1400000</v>
      </c>
      <c r="Z17" s="127" t="s">
        <v>207</v>
      </c>
      <c r="AA17" s="127" t="s">
        <v>262</v>
      </c>
      <c r="AB17" s="124" t="s">
        <v>58</v>
      </c>
      <c r="AC17" s="121" t="s">
        <v>102</v>
      </c>
      <c r="AD17" s="121" t="s">
        <v>709</v>
      </c>
      <c r="AE17" s="121" t="s">
        <v>105</v>
      </c>
      <c r="AF17" s="121" t="s">
        <v>104</v>
      </c>
      <c r="AG17" s="121" t="s">
        <v>721</v>
      </c>
      <c r="AH17" s="121" t="s">
        <v>710</v>
      </c>
      <c r="AI17" s="121"/>
      <c r="AJ17" s="121" t="s">
        <v>531</v>
      </c>
    </row>
    <row r="18" spans="1:36" x14ac:dyDescent="0.25">
      <c r="A18" s="16">
        <v>17</v>
      </c>
      <c r="B18" s="16" t="s">
        <v>530</v>
      </c>
      <c r="C18" s="146" t="s">
        <v>778</v>
      </c>
      <c r="D18" s="10" t="s">
        <v>43</v>
      </c>
      <c r="E18" s="10" t="s">
        <v>423</v>
      </c>
      <c r="F18" s="10" t="s">
        <v>542</v>
      </c>
      <c r="G18" s="10" t="s">
        <v>538</v>
      </c>
      <c r="H18" s="10" t="s">
        <v>101</v>
      </c>
      <c r="I18" s="10" t="s">
        <v>68</v>
      </c>
      <c r="J18" s="10" t="s">
        <v>543</v>
      </c>
      <c r="K18" s="10" t="s">
        <v>396</v>
      </c>
      <c r="L18" s="10" t="s">
        <v>563</v>
      </c>
      <c r="M18" s="10" t="s">
        <v>564</v>
      </c>
      <c r="N18" s="10" t="s">
        <v>712</v>
      </c>
      <c r="O18" s="10" t="s">
        <v>423</v>
      </c>
      <c r="P18" s="10" t="s">
        <v>446</v>
      </c>
      <c r="Q18" s="119">
        <v>-3.1333333333333333</v>
      </c>
      <c r="R18" s="119">
        <v>-58.43333333333333</v>
      </c>
      <c r="S18" s="121" t="s">
        <v>495</v>
      </c>
      <c r="T18" s="121" t="s">
        <v>58</v>
      </c>
      <c r="U18" s="121" t="s">
        <v>58</v>
      </c>
      <c r="V18" s="121" t="s">
        <v>58</v>
      </c>
      <c r="W18" s="124" t="s">
        <v>58</v>
      </c>
      <c r="X18" s="124" t="s">
        <v>58</v>
      </c>
      <c r="Y18" s="124" t="s">
        <v>58</v>
      </c>
      <c r="Z18" s="127" t="s">
        <v>207</v>
      </c>
      <c r="AA18" s="127" t="s">
        <v>262</v>
      </c>
      <c r="AB18" s="124" t="s">
        <v>58</v>
      </c>
      <c r="AC18" s="121" t="s">
        <v>102</v>
      </c>
      <c r="AD18" s="121" t="s">
        <v>709</v>
      </c>
      <c r="AE18" s="121" t="s">
        <v>105</v>
      </c>
      <c r="AF18" s="121" t="s">
        <v>104</v>
      </c>
      <c r="AG18" s="121" t="s">
        <v>506</v>
      </c>
      <c r="AH18" s="121" t="s">
        <v>710</v>
      </c>
      <c r="AI18" s="121"/>
      <c r="AJ18" s="121"/>
    </row>
    <row r="19" spans="1:36" x14ac:dyDescent="0.25">
      <c r="A19" s="16">
        <v>1</v>
      </c>
      <c r="B19" s="16" t="s">
        <v>769</v>
      </c>
      <c r="C19" s="146" t="s">
        <v>778</v>
      </c>
      <c r="D19" s="10" t="s">
        <v>66</v>
      </c>
      <c r="E19" s="10" t="s">
        <v>55</v>
      </c>
      <c r="F19" s="10" t="s">
        <v>119</v>
      </c>
      <c r="G19" s="10" t="s">
        <v>285</v>
      </c>
      <c r="H19" s="10" t="s">
        <v>460</v>
      </c>
      <c r="I19" s="10" t="s">
        <v>141</v>
      </c>
      <c r="J19" s="10" t="s">
        <v>295</v>
      </c>
      <c r="K19" s="10" t="s">
        <v>281</v>
      </c>
      <c r="L19" s="10" t="s">
        <v>497</v>
      </c>
      <c r="M19" s="10" t="s">
        <v>496</v>
      </c>
      <c r="N19" s="10" t="s">
        <v>683</v>
      </c>
      <c r="O19" s="10" t="s">
        <v>55</v>
      </c>
      <c r="P19" s="10" t="s">
        <v>446</v>
      </c>
      <c r="Q19" s="119">
        <v>-9.7506111111111107</v>
      </c>
      <c r="R19" s="119">
        <v>-66.600583333333333</v>
      </c>
      <c r="S19" s="121" t="s">
        <v>494</v>
      </c>
      <c r="T19" s="121" t="s">
        <v>477</v>
      </c>
      <c r="U19" s="121">
        <v>1.5</v>
      </c>
      <c r="V19" s="121" t="s">
        <v>258</v>
      </c>
      <c r="W19" s="124">
        <v>1.8</v>
      </c>
      <c r="X19" s="124">
        <v>24</v>
      </c>
      <c r="Y19" s="124">
        <v>36000</v>
      </c>
      <c r="Z19" s="127" t="s">
        <v>207</v>
      </c>
      <c r="AA19" s="127" t="s">
        <v>259</v>
      </c>
      <c r="AB19" s="124" t="s">
        <v>143</v>
      </c>
      <c r="AC19" s="121" t="s">
        <v>102</v>
      </c>
      <c r="AD19" s="121" t="s">
        <v>386</v>
      </c>
      <c r="AE19" s="121" t="s">
        <v>105</v>
      </c>
      <c r="AF19" s="121" t="s">
        <v>275</v>
      </c>
      <c r="AG19" s="121" t="s">
        <v>506</v>
      </c>
      <c r="AH19" s="121" t="s">
        <v>514</v>
      </c>
      <c r="AI19" s="121"/>
      <c r="AJ19" s="121" t="s">
        <v>532</v>
      </c>
    </row>
    <row r="20" spans="1:36" x14ac:dyDescent="0.25">
      <c r="A20" s="16">
        <v>2</v>
      </c>
      <c r="B20" s="16" t="s">
        <v>176</v>
      </c>
      <c r="C20" s="146" t="s">
        <v>778</v>
      </c>
      <c r="D20" s="10" t="s">
        <v>66</v>
      </c>
      <c r="E20" s="10" t="s">
        <v>55</v>
      </c>
      <c r="F20" s="10" t="s">
        <v>177</v>
      </c>
      <c r="G20" s="10" t="s">
        <v>429</v>
      </c>
      <c r="H20" s="10" t="s">
        <v>183</v>
      </c>
      <c r="I20" s="10" t="s">
        <v>68</v>
      </c>
      <c r="J20" s="10" t="s">
        <v>74</v>
      </c>
      <c r="K20" s="10" t="s">
        <v>396</v>
      </c>
      <c r="L20" s="10" t="s">
        <v>430</v>
      </c>
      <c r="M20" s="10" t="s">
        <v>431</v>
      </c>
      <c r="N20" s="10" t="s">
        <v>683</v>
      </c>
      <c r="O20" s="10" t="s">
        <v>55</v>
      </c>
      <c r="P20" s="10" t="s">
        <v>446</v>
      </c>
      <c r="Q20" s="119">
        <v>-2.8338888888888891</v>
      </c>
      <c r="R20" s="119">
        <v>-58.200916666666672</v>
      </c>
      <c r="S20" s="121" t="s">
        <v>494</v>
      </c>
      <c r="T20" s="121" t="s">
        <v>58</v>
      </c>
      <c r="U20" s="121" t="s">
        <v>58</v>
      </c>
      <c r="V20" s="121" t="s">
        <v>58</v>
      </c>
      <c r="W20" s="124">
        <v>1.2</v>
      </c>
      <c r="X20" s="124">
        <v>30</v>
      </c>
      <c r="Y20" s="124" t="s">
        <v>58</v>
      </c>
      <c r="Z20" s="127" t="s">
        <v>462</v>
      </c>
      <c r="AA20" s="127" t="s">
        <v>259</v>
      </c>
      <c r="AB20" s="124" t="s">
        <v>58</v>
      </c>
      <c r="AC20" s="121" t="s">
        <v>102</v>
      </c>
      <c r="AD20" s="121" t="s">
        <v>58</v>
      </c>
      <c r="AE20" s="121" t="s">
        <v>417</v>
      </c>
      <c r="AF20" s="121" t="s">
        <v>432</v>
      </c>
      <c r="AG20" s="121" t="s">
        <v>506</v>
      </c>
      <c r="AH20" s="121" t="s">
        <v>490</v>
      </c>
      <c r="AI20" s="121"/>
      <c r="AJ20" s="121"/>
    </row>
    <row r="21" spans="1:36" x14ac:dyDescent="0.25">
      <c r="A21" s="16">
        <v>3</v>
      </c>
      <c r="B21" s="16" t="s">
        <v>699</v>
      </c>
      <c r="C21" s="146" t="s">
        <v>778</v>
      </c>
      <c r="D21" s="10" t="s">
        <v>66</v>
      </c>
      <c r="E21" s="10" t="s">
        <v>55</v>
      </c>
      <c r="F21" s="10" t="s">
        <v>380</v>
      </c>
      <c r="G21" s="10" t="s">
        <v>381</v>
      </c>
      <c r="H21" s="10" t="s">
        <v>457</v>
      </c>
      <c r="I21" s="10" t="s">
        <v>145</v>
      </c>
      <c r="J21" s="10" t="s">
        <v>367</v>
      </c>
      <c r="K21" s="10" t="s">
        <v>52</v>
      </c>
      <c r="L21" s="10" t="s">
        <v>372</v>
      </c>
      <c r="M21" s="10" t="s">
        <v>701</v>
      </c>
      <c r="N21" s="10" t="s">
        <v>683</v>
      </c>
      <c r="O21" s="10" t="s">
        <v>702</v>
      </c>
      <c r="P21" s="10" t="s">
        <v>446</v>
      </c>
      <c r="Q21" s="119">
        <v>-1.4005833333333333</v>
      </c>
      <c r="R21" s="119">
        <v>-48.433361111111111</v>
      </c>
      <c r="S21" s="121" t="s">
        <v>494</v>
      </c>
      <c r="T21" s="121" t="s">
        <v>475</v>
      </c>
      <c r="U21" s="121">
        <v>300</v>
      </c>
      <c r="V21" s="121" t="s">
        <v>258</v>
      </c>
      <c r="W21" s="124">
        <v>1.2</v>
      </c>
      <c r="X21" s="124">
        <v>40</v>
      </c>
      <c r="Y21" s="124">
        <v>12000000</v>
      </c>
      <c r="Z21" s="127" t="s">
        <v>58</v>
      </c>
      <c r="AA21" s="127" t="s">
        <v>58</v>
      </c>
      <c r="AB21" s="124" t="s">
        <v>58</v>
      </c>
      <c r="AC21" s="121" t="s">
        <v>92</v>
      </c>
      <c r="AD21" s="121" t="s">
        <v>58</v>
      </c>
      <c r="AE21" s="121" t="s">
        <v>153</v>
      </c>
      <c r="AF21" s="121" t="s">
        <v>185</v>
      </c>
      <c r="AG21" s="121" t="s">
        <v>506</v>
      </c>
      <c r="AH21" s="121" t="s">
        <v>58</v>
      </c>
      <c r="AI21" s="121"/>
      <c r="AJ21" s="121"/>
    </row>
    <row r="22" spans="1:36" x14ac:dyDescent="0.25">
      <c r="A22" s="16">
        <v>4</v>
      </c>
      <c r="B22" s="16" t="s">
        <v>454</v>
      </c>
      <c r="C22" s="146" t="s">
        <v>778</v>
      </c>
      <c r="D22" s="10" t="s">
        <v>66</v>
      </c>
      <c r="E22" s="10" t="s">
        <v>55</v>
      </c>
      <c r="F22" s="10" t="s">
        <v>393</v>
      </c>
      <c r="G22" s="10" t="s">
        <v>394</v>
      </c>
      <c r="H22" s="10" t="s">
        <v>99</v>
      </c>
      <c r="I22" s="10" t="s">
        <v>68</v>
      </c>
      <c r="J22" s="10" t="s">
        <v>407</v>
      </c>
      <c r="K22" s="10" t="s">
        <v>396</v>
      </c>
      <c r="L22" s="10" t="s">
        <v>408</v>
      </c>
      <c r="M22" s="10" t="s">
        <v>409</v>
      </c>
      <c r="N22" s="10" t="s">
        <v>683</v>
      </c>
      <c r="O22" s="10" t="s">
        <v>55</v>
      </c>
      <c r="P22" s="10" t="s">
        <v>446</v>
      </c>
      <c r="Q22" s="119">
        <v>-5.4173666666666671</v>
      </c>
      <c r="R22" s="119">
        <v>-67.283591666666666</v>
      </c>
      <c r="S22" s="121" t="s">
        <v>494</v>
      </c>
      <c r="T22" s="121" t="s">
        <v>476</v>
      </c>
      <c r="U22" s="121">
        <v>3</v>
      </c>
      <c r="V22" s="121" t="s">
        <v>258</v>
      </c>
      <c r="W22" s="124">
        <v>1.2</v>
      </c>
      <c r="X22" s="124">
        <v>30</v>
      </c>
      <c r="Y22" s="124">
        <v>90000</v>
      </c>
      <c r="Z22" s="127" t="s">
        <v>261</v>
      </c>
      <c r="AA22" s="127" t="s">
        <v>453</v>
      </c>
      <c r="AB22" s="124" t="s">
        <v>410</v>
      </c>
      <c r="AC22" s="121" t="s">
        <v>102</v>
      </c>
      <c r="AD22" s="121" t="s">
        <v>411</v>
      </c>
      <c r="AE22" s="121" t="s">
        <v>326</v>
      </c>
      <c r="AF22" s="121" t="s">
        <v>401</v>
      </c>
      <c r="AG22" s="121" t="s">
        <v>506</v>
      </c>
      <c r="AH22" s="121" t="s">
        <v>402</v>
      </c>
      <c r="AI22" s="121"/>
      <c r="AJ22" s="121"/>
    </row>
    <row r="23" spans="1:36" x14ac:dyDescent="0.25">
      <c r="A23" s="16">
        <v>5</v>
      </c>
      <c r="B23" s="16" t="s">
        <v>454</v>
      </c>
      <c r="C23" s="146" t="s">
        <v>778</v>
      </c>
      <c r="D23" s="10" t="s">
        <v>66</v>
      </c>
      <c r="E23" s="10" t="s">
        <v>55</v>
      </c>
      <c r="F23" s="10" t="s">
        <v>412</v>
      </c>
      <c r="G23" s="10" t="s">
        <v>413</v>
      </c>
      <c r="H23" s="10" t="s">
        <v>99</v>
      </c>
      <c r="I23" s="10" t="s">
        <v>68</v>
      </c>
      <c r="J23" s="10" t="s">
        <v>74</v>
      </c>
      <c r="K23" s="10" t="s">
        <v>414</v>
      </c>
      <c r="L23" s="10" t="s">
        <v>408</v>
      </c>
      <c r="M23" s="10" t="s">
        <v>415</v>
      </c>
      <c r="N23" s="10" t="s">
        <v>683</v>
      </c>
      <c r="O23" s="10" t="s">
        <v>277</v>
      </c>
      <c r="P23" s="10" t="s">
        <v>446</v>
      </c>
      <c r="Q23" s="119">
        <v>-5.083911111111111</v>
      </c>
      <c r="R23" s="119">
        <v>-67.200502777777785</v>
      </c>
      <c r="S23" s="121" t="s">
        <v>494</v>
      </c>
      <c r="T23" s="121" t="s">
        <v>475</v>
      </c>
      <c r="U23" s="121">
        <v>30</v>
      </c>
      <c r="V23" s="121" t="s">
        <v>258</v>
      </c>
      <c r="W23" s="124">
        <v>1.2</v>
      </c>
      <c r="X23" s="124">
        <v>30</v>
      </c>
      <c r="Y23" s="124">
        <v>900000</v>
      </c>
      <c r="Z23" s="127" t="s">
        <v>261</v>
      </c>
      <c r="AA23" s="127" t="s">
        <v>453</v>
      </c>
      <c r="AB23" s="124" t="s">
        <v>416</v>
      </c>
      <c r="AC23" s="121" t="s">
        <v>102</v>
      </c>
      <c r="AD23" s="121" t="s">
        <v>74</v>
      </c>
      <c r="AE23" s="121" t="s">
        <v>417</v>
      </c>
      <c r="AF23" s="121" t="s">
        <v>401</v>
      </c>
      <c r="AG23" s="121" t="s">
        <v>506</v>
      </c>
      <c r="AH23" s="121" t="s">
        <v>402</v>
      </c>
      <c r="AI23" s="121"/>
      <c r="AJ23" s="121"/>
    </row>
    <row r="24" spans="1:36" x14ac:dyDescent="0.25">
      <c r="A24" s="16">
        <v>6</v>
      </c>
      <c r="B24" s="16" t="s">
        <v>772</v>
      </c>
      <c r="C24" s="146" t="s">
        <v>778</v>
      </c>
      <c r="D24" s="10" t="s">
        <v>66</v>
      </c>
      <c r="E24" s="10" t="s">
        <v>55</v>
      </c>
      <c r="F24" s="10" t="s">
        <v>374</v>
      </c>
      <c r="G24" s="10" t="s">
        <v>375</v>
      </c>
      <c r="H24" s="10" t="s">
        <v>376</v>
      </c>
      <c r="I24" s="10" t="s">
        <v>145</v>
      </c>
      <c r="J24" s="10" t="s">
        <v>367</v>
      </c>
      <c r="K24" s="10" t="s">
        <v>171</v>
      </c>
      <c r="L24" s="10" t="s">
        <v>377</v>
      </c>
      <c r="M24" s="10" t="s">
        <v>378</v>
      </c>
      <c r="N24" s="10" t="s">
        <v>683</v>
      </c>
      <c r="O24" s="10" t="s">
        <v>55</v>
      </c>
      <c r="P24" s="10" t="s">
        <v>446</v>
      </c>
      <c r="Q24" s="119">
        <v>-1.3171944444444443</v>
      </c>
      <c r="R24" s="119">
        <v>-48.234555555555559</v>
      </c>
      <c r="S24" s="121" t="s">
        <v>494</v>
      </c>
      <c r="T24" s="121" t="s">
        <v>58</v>
      </c>
      <c r="U24" s="121" t="s">
        <v>58</v>
      </c>
      <c r="V24" s="121" t="s">
        <v>58</v>
      </c>
      <c r="W24" s="124" t="s">
        <v>729</v>
      </c>
      <c r="X24" s="124" t="s">
        <v>730</v>
      </c>
      <c r="Y24" s="124" t="s">
        <v>58</v>
      </c>
      <c r="Z24" s="127" t="s">
        <v>207</v>
      </c>
      <c r="AA24" s="127" t="s">
        <v>461</v>
      </c>
      <c r="AB24" s="124" t="s">
        <v>192</v>
      </c>
      <c r="AC24" s="121" t="s">
        <v>92</v>
      </c>
      <c r="AD24" s="121" t="s">
        <v>58</v>
      </c>
      <c r="AE24" s="121" t="s">
        <v>105</v>
      </c>
      <c r="AF24" s="121" t="s">
        <v>185</v>
      </c>
      <c r="AG24" s="121" t="s">
        <v>506</v>
      </c>
      <c r="AH24" s="121" t="s">
        <v>490</v>
      </c>
      <c r="AI24" s="121"/>
      <c r="AJ24" s="121"/>
    </row>
    <row r="25" spans="1:36" x14ac:dyDescent="0.25">
      <c r="A25" s="16">
        <v>7</v>
      </c>
      <c r="B25" s="16" t="s">
        <v>772</v>
      </c>
      <c r="C25" s="146" t="s">
        <v>778</v>
      </c>
      <c r="D25" s="10" t="s">
        <v>66</v>
      </c>
      <c r="E25" s="10" t="s">
        <v>55</v>
      </c>
      <c r="F25" s="10" t="s">
        <v>379</v>
      </c>
      <c r="G25" s="10" t="s">
        <v>196</v>
      </c>
      <c r="H25" s="10" t="s">
        <v>99</v>
      </c>
      <c r="I25" s="10" t="s">
        <v>68</v>
      </c>
      <c r="J25" s="10" t="s">
        <v>188</v>
      </c>
      <c r="K25" s="10" t="s">
        <v>171</v>
      </c>
      <c r="L25" s="10" t="s">
        <v>372</v>
      </c>
      <c r="M25" s="10" t="s">
        <v>373</v>
      </c>
      <c r="N25" s="10" t="s">
        <v>683</v>
      </c>
      <c r="O25" s="10" t="s">
        <v>55</v>
      </c>
      <c r="P25" s="10" t="s">
        <v>446</v>
      </c>
      <c r="Q25" s="119">
        <v>-5.5505555555555555</v>
      </c>
      <c r="R25" s="119">
        <v>-67.733972222222221</v>
      </c>
      <c r="S25" s="121" t="s">
        <v>494</v>
      </c>
      <c r="T25" s="121" t="s">
        <v>58</v>
      </c>
      <c r="U25" s="121" t="s">
        <v>58</v>
      </c>
      <c r="V25" s="121" t="s">
        <v>58</v>
      </c>
      <c r="W25" s="124">
        <v>1.6</v>
      </c>
      <c r="X25" s="124">
        <v>30</v>
      </c>
      <c r="Y25" s="124" t="s">
        <v>58</v>
      </c>
      <c r="Z25" s="127" t="s">
        <v>207</v>
      </c>
      <c r="AA25" s="127" t="s">
        <v>461</v>
      </c>
      <c r="AB25" s="124" t="s">
        <v>197</v>
      </c>
      <c r="AC25" s="121" t="s">
        <v>92</v>
      </c>
      <c r="AD25" s="121" t="s">
        <v>58</v>
      </c>
      <c r="AE25" s="121" t="s">
        <v>105</v>
      </c>
      <c r="AF25" s="121" t="s">
        <v>185</v>
      </c>
      <c r="AG25" s="121" t="s">
        <v>506</v>
      </c>
      <c r="AH25" s="121" t="s">
        <v>490</v>
      </c>
      <c r="AI25" s="121"/>
      <c r="AJ25" s="121"/>
    </row>
    <row r="26" spans="1:36" x14ac:dyDescent="0.25">
      <c r="A26" s="16">
        <v>8</v>
      </c>
      <c r="B26" s="16" t="s">
        <v>772</v>
      </c>
      <c r="C26" s="146" t="s">
        <v>778</v>
      </c>
      <c r="D26" s="10" t="s">
        <v>66</v>
      </c>
      <c r="E26" s="10" t="s">
        <v>55</v>
      </c>
      <c r="F26" s="10" t="s">
        <v>198</v>
      </c>
      <c r="G26" s="10" t="s">
        <v>199</v>
      </c>
      <c r="H26" s="10" t="s">
        <v>200</v>
      </c>
      <c r="I26" s="10" t="s">
        <v>145</v>
      </c>
      <c r="J26" s="10" t="s">
        <v>188</v>
      </c>
      <c r="K26" s="10" t="s">
        <v>171</v>
      </c>
      <c r="L26" s="10" t="s">
        <v>372</v>
      </c>
      <c r="M26" s="10" t="s">
        <v>373</v>
      </c>
      <c r="N26" s="10" t="s">
        <v>683</v>
      </c>
      <c r="O26" s="10" t="s">
        <v>55</v>
      </c>
      <c r="P26" s="10" t="s">
        <v>446</v>
      </c>
      <c r="Q26" s="119">
        <v>-1.7175555555555557</v>
      </c>
      <c r="R26" s="119">
        <v>-48.86772222222222</v>
      </c>
      <c r="S26" s="121" t="s">
        <v>494</v>
      </c>
      <c r="T26" s="121" t="s">
        <v>58</v>
      </c>
      <c r="U26" s="121" t="s">
        <v>58</v>
      </c>
      <c r="V26" s="121" t="s">
        <v>58</v>
      </c>
      <c r="W26" s="124">
        <v>1.6</v>
      </c>
      <c r="X26" s="124">
        <v>30</v>
      </c>
      <c r="Y26" s="124" t="s">
        <v>58</v>
      </c>
      <c r="Z26" s="127" t="s">
        <v>207</v>
      </c>
      <c r="AA26" s="127" t="s">
        <v>461</v>
      </c>
      <c r="AB26" s="124" t="s">
        <v>58</v>
      </c>
      <c r="AC26" s="121" t="s">
        <v>92</v>
      </c>
      <c r="AD26" s="121" t="s">
        <v>58</v>
      </c>
      <c r="AE26" s="121" t="s">
        <v>105</v>
      </c>
      <c r="AF26" s="121" t="s">
        <v>185</v>
      </c>
      <c r="AG26" s="121" t="s">
        <v>506</v>
      </c>
      <c r="AH26" s="121" t="s">
        <v>490</v>
      </c>
      <c r="AI26" s="121"/>
      <c r="AJ26" s="121"/>
    </row>
    <row r="27" spans="1:36" x14ac:dyDescent="0.25">
      <c r="A27" s="16">
        <v>9</v>
      </c>
      <c r="B27" s="16" t="s">
        <v>771</v>
      </c>
      <c r="C27" s="146" t="s">
        <v>778</v>
      </c>
      <c r="D27" s="10" t="s">
        <v>66</v>
      </c>
      <c r="E27" s="10" t="s">
        <v>55</v>
      </c>
      <c r="F27" s="10" t="s">
        <v>168</v>
      </c>
      <c r="G27" s="10" t="s">
        <v>169</v>
      </c>
      <c r="H27" s="10" t="s">
        <v>170</v>
      </c>
      <c r="I27" s="10" t="s">
        <v>145</v>
      </c>
      <c r="J27" s="10" t="s">
        <v>367</v>
      </c>
      <c r="K27" s="10" t="s">
        <v>171</v>
      </c>
      <c r="L27" s="10" t="s">
        <v>355</v>
      </c>
      <c r="M27" s="10" t="s">
        <v>362</v>
      </c>
      <c r="N27" s="10" t="s">
        <v>683</v>
      </c>
      <c r="O27" s="10" t="s">
        <v>55</v>
      </c>
      <c r="P27" s="10" t="s">
        <v>446</v>
      </c>
      <c r="Q27" s="119">
        <v>-1.3747222222222222</v>
      </c>
      <c r="R27" s="119">
        <v>-48.394444444444446</v>
      </c>
      <c r="S27" s="121" t="s">
        <v>494</v>
      </c>
      <c r="T27" s="121" t="s">
        <v>475</v>
      </c>
      <c r="U27" s="121">
        <v>10</v>
      </c>
      <c r="V27" s="121" t="s">
        <v>258</v>
      </c>
      <c r="W27" s="124">
        <v>1</v>
      </c>
      <c r="X27" s="124">
        <v>30</v>
      </c>
      <c r="Y27" s="124">
        <v>300000</v>
      </c>
      <c r="Z27" s="127" t="s">
        <v>207</v>
      </c>
      <c r="AA27" s="127" t="s">
        <v>273</v>
      </c>
      <c r="AB27" s="124" t="s">
        <v>58</v>
      </c>
      <c r="AC27" s="121" t="s">
        <v>102</v>
      </c>
      <c r="AD27" s="121" t="s">
        <v>58</v>
      </c>
      <c r="AE27" s="121" t="s">
        <v>105</v>
      </c>
      <c r="AF27" s="121" t="s">
        <v>360</v>
      </c>
      <c r="AG27" s="121" t="s">
        <v>506</v>
      </c>
      <c r="AH27" s="121" t="s">
        <v>361</v>
      </c>
      <c r="AI27" s="121"/>
      <c r="AJ27" s="121" t="s">
        <v>725</v>
      </c>
    </row>
    <row r="28" spans="1:36" x14ac:dyDescent="0.25">
      <c r="A28" s="16">
        <v>10</v>
      </c>
      <c r="B28" s="16" t="s">
        <v>770</v>
      </c>
      <c r="C28" s="146" t="s">
        <v>778</v>
      </c>
      <c r="D28" s="10" t="s">
        <v>66</v>
      </c>
      <c r="E28" s="10" t="s">
        <v>55</v>
      </c>
      <c r="F28" s="10" t="s">
        <v>331</v>
      </c>
      <c r="G28" s="10" t="s">
        <v>332</v>
      </c>
      <c r="H28" s="10" t="s">
        <v>112</v>
      </c>
      <c r="I28" s="10" t="s">
        <v>68</v>
      </c>
      <c r="J28" s="10" t="s">
        <v>511</v>
      </c>
      <c r="K28" s="10" t="s">
        <v>301</v>
      </c>
      <c r="L28" s="10" t="s">
        <v>318</v>
      </c>
      <c r="M28" s="10" t="s">
        <v>325</v>
      </c>
      <c r="N28" s="10" t="s">
        <v>683</v>
      </c>
      <c r="O28" s="10" t="s">
        <v>55</v>
      </c>
      <c r="P28" s="10" t="s">
        <v>446</v>
      </c>
      <c r="Q28" s="119">
        <v>-7.2508888888888885</v>
      </c>
      <c r="R28" s="119">
        <v>-64.784777777777776</v>
      </c>
      <c r="S28" s="121" t="s">
        <v>494</v>
      </c>
      <c r="T28" s="121" t="s">
        <v>476</v>
      </c>
      <c r="U28" s="121">
        <v>8</v>
      </c>
      <c r="V28" s="121" t="s">
        <v>258</v>
      </c>
      <c r="W28" s="124">
        <v>7.5</v>
      </c>
      <c r="X28" s="124" t="s">
        <v>731</v>
      </c>
      <c r="Y28" s="124">
        <v>200000</v>
      </c>
      <c r="Z28" s="127" t="s">
        <v>462</v>
      </c>
      <c r="AA28" s="127" t="s">
        <v>453</v>
      </c>
      <c r="AB28" s="124" t="s">
        <v>58</v>
      </c>
      <c r="AC28" s="121" t="s">
        <v>102</v>
      </c>
      <c r="AD28" s="121" t="s">
        <v>527</v>
      </c>
      <c r="AE28" s="121" t="s">
        <v>330</v>
      </c>
      <c r="AF28" s="121" t="s">
        <v>275</v>
      </c>
      <c r="AG28" s="121" t="s">
        <v>506</v>
      </c>
      <c r="AH28" s="121" t="s">
        <v>490</v>
      </c>
      <c r="AI28" s="121"/>
      <c r="AJ28" s="121"/>
    </row>
    <row r="29" spans="1:36" x14ac:dyDescent="0.25">
      <c r="A29" s="16">
        <v>11</v>
      </c>
      <c r="B29" s="16" t="s">
        <v>770</v>
      </c>
      <c r="C29" s="146" t="s">
        <v>778</v>
      </c>
      <c r="D29" s="10" t="s">
        <v>66</v>
      </c>
      <c r="E29" s="10" t="s">
        <v>55</v>
      </c>
      <c r="F29" s="10" t="s">
        <v>327</v>
      </c>
      <c r="G29" s="10" t="s">
        <v>328</v>
      </c>
      <c r="H29" s="10" t="s">
        <v>107</v>
      </c>
      <c r="I29" s="10" t="s">
        <v>68</v>
      </c>
      <c r="J29" s="10" t="s">
        <v>329</v>
      </c>
      <c r="K29" s="10" t="s">
        <v>301</v>
      </c>
      <c r="L29" s="10" t="s">
        <v>318</v>
      </c>
      <c r="M29" s="10" t="s">
        <v>325</v>
      </c>
      <c r="N29" s="10" t="s">
        <v>683</v>
      </c>
      <c r="O29" s="10" t="s">
        <v>55</v>
      </c>
      <c r="P29" s="10" t="s">
        <v>446</v>
      </c>
      <c r="Q29" s="119">
        <v>-7.2500833333333334</v>
      </c>
      <c r="R29" s="119">
        <v>-64.784083333333328</v>
      </c>
      <c r="S29" s="121" t="s">
        <v>494</v>
      </c>
      <c r="T29" s="121" t="s">
        <v>477</v>
      </c>
      <c r="U29" s="121">
        <v>3.8</v>
      </c>
      <c r="V29" s="121" t="s">
        <v>258</v>
      </c>
      <c r="W29" s="124">
        <v>7.5</v>
      </c>
      <c r="X29" s="124" t="s">
        <v>731</v>
      </c>
      <c r="Y29" s="124">
        <v>95000</v>
      </c>
      <c r="Z29" s="127" t="s">
        <v>462</v>
      </c>
      <c r="AA29" s="127" t="s">
        <v>453</v>
      </c>
      <c r="AB29" s="124" t="s">
        <v>58</v>
      </c>
      <c r="AC29" s="121" t="s">
        <v>102</v>
      </c>
      <c r="AD29" s="121" t="s">
        <v>527</v>
      </c>
      <c r="AE29" s="121" t="s">
        <v>330</v>
      </c>
      <c r="AF29" s="121" t="s">
        <v>275</v>
      </c>
      <c r="AG29" s="121" t="s">
        <v>506</v>
      </c>
      <c r="AH29" s="121" t="s">
        <v>490</v>
      </c>
      <c r="AI29" s="121"/>
      <c r="AJ29" s="121"/>
    </row>
    <row r="30" spans="1:36" x14ac:dyDescent="0.25">
      <c r="A30" s="16">
        <v>12</v>
      </c>
      <c r="B30" s="16" t="s">
        <v>770</v>
      </c>
      <c r="C30" s="146" t="s">
        <v>778</v>
      </c>
      <c r="D30" s="10" t="s">
        <v>66</v>
      </c>
      <c r="E30" s="10" t="s">
        <v>55</v>
      </c>
      <c r="F30" s="10" t="s">
        <v>314</v>
      </c>
      <c r="G30" s="10" t="s">
        <v>315</v>
      </c>
      <c r="H30" s="10" t="s">
        <v>99</v>
      </c>
      <c r="I30" s="10" t="s">
        <v>68</v>
      </c>
      <c r="J30" s="10" t="s">
        <v>316</v>
      </c>
      <c r="K30" s="10" t="s">
        <v>317</v>
      </c>
      <c r="L30" s="10" t="s">
        <v>318</v>
      </c>
      <c r="M30" s="10" t="s">
        <v>319</v>
      </c>
      <c r="N30" s="10" t="s">
        <v>683</v>
      </c>
      <c r="O30" s="10" t="s">
        <v>55</v>
      </c>
      <c r="P30" s="10" t="s">
        <v>446</v>
      </c>
      <c r="Q30" s="119">
        <v>-5.7119999999999997</v>
      </c>
      <c r="R30" s="119">
        <v>-67.673000000000002</v>
      </c>
      <c r="S30" s="121" t="s">
        <v>494</v>
      </c>
      <c r="T30" s="121" t="s">
        <v>477</v>
      </c>
      <c r="U30" s="121">
        <v>1.5</v>
      </c>
      <c r="V30" s="121" t="s">
        <v>258</v>
      </c>
      <c r="W30" s="124">
        <v>7.5</v>
      </c>
      <c r="X30" s="124" t="s">
        <v>731</v>
      </c>
      <c r="Y30" s="124">
        <v>37500</v>
      </c>
      <c r="Z30" s="127" t="s">
        <v>462</v>
      </c>
      <c r="AA30" s="127" t="s">
        <v>453</v>
      </c>
      <c r="AB30" s="124" t="s">
        <v>58</v>
      </c>
      <c r="AC30" s="121" t="s">
        <v>102</v>
      </c>
      <c r="AD30" s="121" t="s">
        <v>527</v>
      </c>
      <c r="AE30" s="121" t="s">
        <v>144</v>
      </c>
      <c r="AF30" s="121" t="s">
        <v>275</v>
      </c>
      <c r="AG30" s="121" t="s">
        <v>506</v>
      </c>
      <c r="AH30" s="121" t="s">
        <v>514</v>
      </c>
      <c r="AI30" s="121"/>
      <c r="AJ30" s="121"/>
    </row>
    <row r="31" spans="1:36" x14ac:dyDescent="0.25">
      <c r="A31" s="16">
        <v>13</v>
      </c>
      <c r="B31" s="16" t="s">
        <v>770</v>
      </c>
      <c r="C31" s="146" t="s">
        <v>778</v>
      </c>
      <c r="D31" s="10" t="s">
        <v>66</v>
      </c>
      <c r="E31" s="10" t="s">
        <v>55</v>
      </c>
      <c r="F31" s="10" t="s">
        <v>320</v>
      </c>
      <c r="G31" s="10" t="s">
        <v>321</v>
      </c>
      <c r="H31" s="10" t="s">
        <v>99</v>
      </c>
      <c r="I31" s="10" t="s">
        <v>68</v>
      </c>
      <c r="J31" s="10" t="s">
        <v>322</v>
      </c>
      <c r="K31" s="10" t="s">
        <v>317</v>
      </c>
      <c r="L31" s="10" t="s">
        <v>318</v>
      </c>
      <c r="M31" s="10" t="s">
        <v>319</v>
      </c>
      <c r="N31" s="10" t="s">
        <v>683</v>
      </c>
      <c r="O31" s="10" t="s">
        <v>55</v>
      </c>
      <c r="P31" s="10" t="s">
        <v>446</v>
      </c>
      <c r="Q31" s="119">
        <v>-5.0839166666666662</v>
      </c>
      <c r="R31" s="119">
        <v>-67.200583333333341</v>
      </c>
      <c r="S31" s="121" t="s">
        <v>494</v>
      </c>
      <c r="T31" s="121" t="s">
        <v>475</v>
      </c>
      <c r="U31" s="121">
        <v>14.5</v>
      </c>
      <c r="V31" s="121" t="s">
        <v>258</v>
      </c>
      <c r="W31" s="124">
        <v>7.5</v>
      </c>
      <c r="X31" s="124" t="s">
        <v>731</v>
      </c>
      <c r="Y31" s="124">
        <v>362500</v>
      </c>
      <c r="Z31" s="127" t="s">
        <v>462</v>
      </c>
      <c r="AA31" s="127" t="s">
        <v>453</v>
      </c>
      <c r="AB31" s="124" t="s">
        <v>58</v>
      </c>
      <c r="AC31" s="121" t="s">
        <v>102</v>
      </c>
      <c r="AD31" s="121" t="s">
        <v>527</v>
      </c>
      <c r="AE31" s="121" t="s">
        <v>144</v>
      </c>
      <c r="AF31" s="121" t="s">
        <v>275</v>
      </c>
      <c r="AG31" s="121" t="s">
        <v>506</v>
      </c>
      <c r="AH31" s="121" t="s">
        <v>514</v>
      </c>
      <c r="AI31" s="121"/>
      <c r="AJ31" s="121"/>
    </row>
    <row r="32" spans="1:36" x14ac:dyDescent="0.25">
      <c r="A32" s="16">
        <v>14</v>
      </c>
      <c r="B32" s="16" t="s">
        <v>770</v>
      </c>
      <c r="C32" s="146" t="s">
        <v>778</v>
      </c>
      <c r="D32" s="10" t="s">
        <v>66</v>
      </c>
      <c r="E32" s="10" t="s">
        <v>55</v>
      </c>
      <c r="F32" s="10" t="s">
        <v>323</v>
      </c>
      <c r="G32" s="10" t="s">
        <v>513</v>
      </c>
      <c r="H32" s="10" t="s">
        <v>100</v>
      </c>
      <c r="I32" s="10" t="s">
        <v>68</v>
      </c>
      <c r="J32" s="10" t="s">
        <v>324</v>
      </c>
      <c r="K32" s="10" t="s">
        <v>301</v>
      </c>
      <c r="L32" s="10" t="s">
        <v>318</v>
      </c>
      <c r="M32" s="10" t="s">
        <v>325</v>
      </c>
      <c r="N32" s="10" t="s">
        <v>683</v>
      </c>
      <c r="O32" s="10" t="s">
        <v>55</v>
      </c>
      <c r="P32" s="10" t="s">
        <v>446</v>
      </c>
      <c r="Q32" s="119">
        <v>-3.4674722222222223</v>
      </c>
      <c r="R32" s="119">
        <v>-66.05116666666666</v>
      </c>
      <c r="S32" s="121" t="s">
        <v>494</v>
      </c>
      <c r="T32" s="121" t="s">
        <v>477</v>
      </c>
      <c r="U32" s="121">
        <v>2</v>
      </c>
      <c r="V32" s="121" t="s">
        <v>258</v>
      </c>
      <c r="W32" s="124">
        <v>7.5</v>
      </c>
      <c r="X32" s="124" t="s">
        <v>731</v>
      </c>
      <c r="Y32" s="124">
        <v>50000</v>
      </c>
      <c r="Z32" s="127" t="s">
        <v>462</v>
      </c>
      <c r="AA32" s="127" t="s">
        <v>453</v>
      </c>
      <c r="AB32" s="124" t="s">
        <v>58</v>
      </c>
      <c r="AC32" s="121" t="s">
        <v>102</v>
      </c>
      <c r="AD32" s="121" t="s">
        <v>527</v>
      </c>
      <c r="AE32" s="121" t="s">
        <v>326</v>
      </c>
      <c r="AF32" s="121" t="s">
        <v>275</v>
      </c>
      <c r="AG32" s="121" t="s">
        <v>506</v>
      </c>
      <c r="AH32" s="121" t="s">
        <v>490</v>
      </c>
      <c r="AI32" s="121"/>
      <c r="AJ32" s="121"/>
    </row>
    <row r="33" spans="1:36" x14ac:dyDescent="0.25">
      <c r="A33" s="16">
        <v>15</v>
      </c>
      <c r="B33" s="16" t="s">
        <v>770</v>
      </c>
      <c r="C33" s="146" t="s">
        <v>778</v>
      </c>
      <c r="D33" s="10" t="s">
        <v>66</v>
      </c>
      <c r="E33" s="10" t="s">
        <v>55</v>
      </c>
      <c r="F33" s="10" t="s">
        <v>333</v>
      </c>
      <c r="G33" s="10" t="s">
        <v>334</v>
      </c>
      <c r="H33" s="10" t="s">
        <v>115</v>
      </c>
      <c r="I33" s="10" t="s">
        <v>68</v>
      </c>
      <c r="J33" s="10" t="s">
        <v>511</v>
      </c>
      <c r="K33" s="10" t="s">
        <v>301</v>
      </c>
      <c r="L33" s="10" t="s">
        <v>318</v>
      </c>
      <c r="M33" s="10" t="s">
        <v>325</v>
      </c>
      <c r="N33" s="10" t="s">
        <v>683</v>
      </c>
      <c r="O33" s="10" t="s">
        <v>55</v>
      </c>
      <c r="P33" s="10" t="s">
        <v>446</v>
      </c>
      <c r="Q33" s="119">
        <v>-3.4178055555555553</v>
      </c>
      <c r="R33" s="119">
        <v>-60.450944444444445</v>
      </c>
      <c r="S33" s="121" t="s">
        <v>494</v>
      </c>
      <c r="T33" s="121" t="s">
        <v>477</v>
      </c>
      <c r="U33" s="121">
        <v>4</v>
      </c>
      <c r="V33" s="121" t="s">
        <v>258</v>
      </c>
      <c r="W33" s="124">
        <v>7.5</v>
      </c>
      <c r="X33" s="124" t="s">
        <v>731</v>
      </c>
      <c r="Y33" s="124">
        <v>100000</v>
      </c>
      <c r="Z33" s="127" t="s">
        <v>462</v>
      </c>
      <c r="AA33" s="127" t="s">
        <v>453</v>
      </c>
      <c r="AB33" s="124" t="s">
        <v>58</v>
      </c>
      <c r="AC33" s="121" t="s">
        <v>102</v>
      </c>
      <c r="AD33" s="121" t="s">
        <v>527</v>
      </c>
      <c r="AE33" s="121" t="s">
        <v>330</v>
      </c>
      <c r="AF33" s="121" t="s">
        <v>275</v>
      </c>
      <c r="AG33" s="121" t="s">
        <v>506</v>
      </c>
      <c r="AH33" s="121" t="s">
        <v>490</v>
      </c>
      <c r="AI33" s="121"/>
      <c r="AJ33" s="121"/>
    </row>
    <row r="34" spans="1:36" x14ac:dyDescent="0.25">
      <c r="A34" s="16">
        <v>16</v>
      </c>
      <c r="B34" s="16" t="s">
        <v>770</v>
      </c>
      <c r="C34" s="146" t="s">
        <v>778</v>
      </c>
      <c r="D34" s="10" t="s">
        <v>66</v>
      </c>
      <c r="E34" s="10" t="s">
        <v>55</v>
      </c>
      <c r="F34" s="10" t="s">
        <v>335</v>
      </c>
      <c r="G34" s="10" t="s">
        <v>336</v>
      </c>
      <c r="H34" s="10" t="s">
        <v>183</v>
      </c>
      <c r="I34" s="10" t="s">
        <v>68</v>
      </c>
      <c r="J34" s="10" t="s">
        <v>510</v>
      </c>
      <c r="K34" s="10" t="s">
        <v>301</v>
      </c>
      <c r="L34" s="10" t="s">
        <v>318</v>
      </c>
      <c r="M34" s="10" t="s">
        <v>325</v>
      </c>
      <c r="N34" s="10" t="s">
        <v>683</v>
      </c>
      <c r="O34" s="10" t="s">
        <v>55</v>
      </c>
      <c r="P34" s="10" t="s">
        <v>446</v>
      </c>
      <c r="Q34" s="119">
        <v>-2.8338888888888891</v>
      </c>
      <c r="R34" s="119">
        <v>-58.200916666666672</v>
      </c>
      <c r="S34" s="121" t="s">
        <v>494</v>
      </c>
      <c r="T34" s="121" t="s">
        <v>477</v>
      </c>
      <c r="U34" s="121">
        <v>1</v>
      </c>
      <c r="V34" s="121" t="s">
        <v>258</v>
      </c>
      <c r="W34" s="124">
        <v>7.5</v>
      </c>
      <c r="X34" s="124" t="s">
        <v>731</v>
      </c>
      <c r="Y34" s="124">
        <v>25000</v>
      </c>
      <c r="Z34" s="127" t="s">
        <v>462</v>
      </c>
      <c r="AA34" s="127" t="s">
        <v>453</v>
      </c>
      <c r="AB34" s="124" t="s">
        <v>58</v>
      </c>
      <c r="AC34" s="121" t="s">
        <v>102</v>
      </c>
      <c r="AD34" s="121" t="s">
        <v>527</v>
      </c>
      <c r="AE34" s="121" t="s">
        <v>330</v>
      </c>
      <c r="AF34" s="121" t="s">
        <v>275</v>
      </c>
      <c r="AG34" s="121" t="s">
        <v>506</v>
      </c>
      <c r="AH34" s="121" t="s">
        <v>490</v>
      </c>
      <c r="AI34" s="121"/>
      <c r="AJ34" s="121"/>
    </row>
    <row r="35" spans="1:36" x14ac:dyDescent="0.25">
      <c r="A35" s="16">
        <v>17</v>
      </c>
      <c r="B35" s="16" t="s">
        <v>238</v>
      </c>
      <c r="C35" s="146" t="s">
        <v>778</v>
      </c>
      <c r="D35" s="10" t="s">
        <v>66</v>
      </c>
      <c r="E35" s="10" t="s">
        <v>55</v>
      </c>
      <c r="F35" s="10" t="s">
        <v>240</v>
      </c>
      <c r="G35" s="10" t="s">
        <v>437</v>
      </c>
      <c r="H35" s="10" t="s">
        <v>187</v>
      </c>
      <c r="I35" s="10" t="s">
        <v>145</v>
      </c>
      <c r="J35" s="10" t="s">
        <v>671</v>
      </c>
      <c r="K35" s="10" t="s">
        <v>673</v>
      </c>
      <c r="L35" s="10" t="s">
        <v>672</v>
      </c>
      <c r="M35" s="10" t="s">
        <v>682</v>
      </c>
      <c r="N35" s="10" t="s">
        <v>683</v>
      </c>
      <c r="O35" s="10" t="s">
        <v>55</v>
      </c>
      <c r="P35" s="10" t="s">
        <v>446</v>
      </c>
      <c r="Q35" s="119">
        <v>-2.4170277777777778</v>
      </c>
      <c r="R35" s="119">
        <v>-48.234666666666669</v>
      </c>
      <c r="S35" s="121" t="s">
        <v>494</v>
      </c>
      <c r="T35" s="121" t="s">
        <v>475</v>
      </c>
      <c r="U35" s="121">
        <v>25</v>
      </c>
      <c r="V35" s="121" t="s">
        <v>258</v>
      </c>
      <c r="W35" s="124">
        <v>1.2</v>
      </c>
      <c r="X35" s="124">
        <v>30</v>
      </c>
      <c r="Y35" s="124">
        <v>750000</v>
      </c>
      <c r="Z35" s="127" t="s">
        <v>207</v>
      </c>
      <c r="AA35" s="127" t="s">
        <v>461</v>
      </c>
      <c r="AB35" s="124" t="s">
        <v>684</v>
      </c>
      <c r="AC35" s="121" t="s">
        <v>92</v>
      </c>
      <c r="AD35" s="121" t="s">
        <v>674</v>
      </c>
      <c r="AE35" s="121" t="s">
        <v>105</v>
      </c>
      <c r="AF35" s="121" t="s">
        <v>675</v>
      </c>
      <c r="AG35" s="121" t="s">
        <v>676</v>
      </c>
      <c r="AH35" s="121" t="s">
        <v>559</v>
      </c>
      <c r="AI35" s="121"/>
      <c r="AJ35" s="121"/>
    </row>
    <row r="36" spans="1:36" x14ac:dyDescent="0.25">
      <c r="A36" s="16">
        <v>1</v>
      </c>
      <c r="B36" s="16" t="s">
        <v>696</v>
      </c>
      <c r="C36" s="146" t="s">
        <v>778</v>
      </c>
      <c r="D36" s="10" t="s">
        <v>155</v>
      </c>
      <c r="E36" s="10" t="s">
        <v>712</v>
      </c>
      <c r="F36" s="10" t="s">
        <v>561</v>
      </c>
      <c r="G36" s="10" t="s">
        <v>562</v>
      </c>
      <c r="H36" s="10" t="s">
        <v>147</v>
      </c>
      <c r="I36" s="10" t="s">
        <v>145</v>
      </c>
      <c r="J36" s="10" t="s">
        <v>367</v>
      </c>
      <c r="K36" s="10" t="s">
        <v>266</v>
      </c>
      <c r="L36" s="10" t="s">
        <v>571</v>
      </c>
      <c r="M36" s="10" t="s">
        <v>572</v>
      </c>
      <c r="N36" s="10" t="s">
        <v>712</v>
      </c>
      <c r="O36" s="10" t="s">
        <v>537</v>
      </c>
      <c r="P36" s="10" t="s">
        <v>446</v>
      </c>
      <c r="Q36" s="119">
        <v>-1.919073</v>
      </c>
      <c r="R36" s="119">
        <v>-55.515642</v>
      </c>
      <c r="S36" s="121" t="s">
        <v>716</v>
      </c>
      <c r="T36" s="121" t="s">
        <v>475</v>
      </c>
      <c r="U36" s="121">
        <v>45</v>
      </c>
      <c r="V36" s="121" t="s">
        <v>258</v>
      </c>
      <c r="W36" s="124"/>
      <c r="X36" s="124">
        <v>45</v>
      </c>
      <c r="Y36" s="124">
        <v>2025000</v>
      </c>
      <c r="Z36" s="127" t="s">
        <v>440</v>
      </c>
      <c r="AA36" s="127" t="s">
        <v>433</v>
      </c>
      <c r="AB36" s="124">
        <v>10</v>
      </c>
      <c r="AC36" s="121" t="s">
        <v>102</v>
      </c>
      <c r="AD36" s="121" t="s">
        <v>58</v>
      </c>
      <c r="AE36" s="121" t="s">
        <v>105</v>
      </c>
      <c r="AF36" s="121" t="s">
        <v>573</v>
      </c>
      <c r="AG36" s="121" t="s">
        <v>574</v>
      </c>
      <c r="AH36" s="121" t="s">
        <v>559</v>
      </c>
      <c r="AI36" s="121" t="s">
        <v>570</v>
      </c>
      <c r="AJ36" s="121"/>
    </row>
    <row r="37" spans="1:36" x14ac:dyDescent="0.25">
      <c r="A37" s="16">
        <v>2</v>
      </c>
      <c r="B37" s="16" t="s">
        <v>769</v>
      </c>
      <c r="C37" s="146" t="s">
        <v>778</v>
      </c>
      <c r="D37" s="10" t="s">
        <v>155</v>
      </c>
      <c r="E37" s="10" t="s">
        <v>712</v>
      </c>
      <c r="F37" s="10" t="s">
        <v>119</v>
      </c>
      <c r="G37" s="10" t="s">
        <v>285</v>
      </c>
      <c r="H37" s="10" t="s">
        <v>286</v>
      </c>
      <c r="I37" s="10" t="s">
        <v>141</v>
      </c>
      <c r="J37" s="10" t="s">
        <v>287</v>
      </c>
      <c r="K37" s="10" t="s">
        <v>281</v>
      </c>
      <c r="L37" s="10" t="s">
        <v>288</v>
      </c>
      <c r="M37" s="10" t="s">
        <v>289</v>
      </c>
      <c r="N37" s="10" t="s">
        <v>666</v>
      </c>
      <c r="O37" s="10" t="s">
        <v>537</v>
      </c>
      <c r="P37" s="10" t="s">
        <v>75</v>
      </c>
      <c r="Q37" s="119">
        <v>-9.7506111111111107</v>
      </c>
      <c r="R37" s="119">
        <v>-66.600583333333333</v>
      </c>
      <c r="S37" s="121" t="s">
        <v>716</v>
      </c>
      <c r="T37" s="121" t="s">
        <v>477</v>
      </c>
      <c r="U37" s="121">
        <v>0.01</v>
      </c>
      <c r="V37" s="121" t="s">
        <v>258</v>
      </c>
      <c r="W37" s="124" t="s">
        <v>58</v>
      </c>
      <c r="X37" s="124">
        <v>30</v>
      </c>
      <c r="Y37" s="124">
        <v>3000</v>
      </c>
      <c r="Z37" s="127" t="s">
        <v>259</v>
      </c>
      <c r="AA37" s="127" t="s">
        <v>273</v>
      </c>
      <c r="AB37" s="124" t="s">
        <v>58</v>
      </c>
      <c r="AC37" s="121" t="s">
        <v>102</v>
      </c>
      <c r="AD37" s="121" t="s">
        <v>386</v>
      </c>
      <c r="AE37" s="121" t="s">
        <v>105</v>
      </c>
      <c r="AF37" s="121" t="s">
        <v>275</v>
      </c>
      <c r="AG37" s="121" t="s">
        <v>58</v>
      </c>
      <c r="AH37" s="121" t="s">
        <v>519</v>
      </c>
      <c r="AI37" s="121"/>
      <c r="AJ37" s="121"/>
    </row>
    <row r="38" spans="1:36" x14ac:dyDescent="0.25">
      <c r="A38" s="16">
        <v>3</v>
      </c>
      <c r="B38" s="16" t="s">
        <v>772</v>
      </c>
      <c r="C38" s="146" t="s">
        <v>778</v>
      </c>
      <c r="D38" s="10" t="s">
        <v>155</v>
      </c>
      <c r="E38" s="10" t="s">
        <v>55</v>
      </c>
      <c r="F38" s="10" t="s">
        <v>364</v>
      </c>
      <c r="G38" s="10" t="s">
        <v>365</v>
      </c>
      <c r="H38" s="10" t="s">
        <v>257</v>
      </c>
      <c r="I38" s="10" t="s">
        <v>366</v>
      </c>
      <c r="J38" s="10" t="s">
        <v>367</v>
      </c>
      <c r="K38" s="10" t="s">
        <v>171</v>
      </c>
      <c r="L38" s="10" t="s">
        <v>368</v>
      </c>
      <c r="M38" s="10" t="s">
        <v>369</v>
      </c>
      <c r="N38" s="10" t="s">
        <v>166</v>
      </c>
      <c r="O38" s="10" t="s">
        <v>55</v>
      </c>
      <c r="P38" s="10" t="s">
        <v>446</v>
      </c>
      <c r="Q38" s="119">
        <v>-22.834499999999998</v>
      </c>
      <c r="R38" s="119">
        <v>-43.367138888888888</v>
      </c>
      <c r="S38" s="121" t="s">
        <v>716</v>
      </c>
      <c r="T38" s="121" t="s">
        <v>477</v>
      </c>
      <c r="U38" s="121" t="s">
        <v>58</v>
      </c>
      <c r="V38" s="121" t="s">
        <v>258</v>
      </c>
      <c r="W38" s="124" t="s">
        <v>371</v>
      </c>
      <c r="X38" s="124"/>
      <c r="Y38" s="124" t="s">
        <v>58</v>
      </c>
      <c r="Z38" s="127" t="s">
        <v>259</v>
      </c>
      <c r="AA38" s="127" t="s">
        <v>262</v>
      </c>
      <c r="AB38" s="124" t="s">
        <v>184</v>
      </c>
      <c r="AC38" s="121" t="s">
        <v>92</v>
      </c>
      <c r="AD38" s="121" t="s">
        <v>58</v>
      </c>
      <c r="AE38" s="121" t="s">
        <v>105</v>
      </c>
      <c r="AF38" s="121" t="s">
        <v>185</v>
      </c>
      <c r="AG38" s="121" t="s">
        <v>58</v>
      </c>
      <c r="AH38" s="121" t="s">
        <v>58</v>
      </c>
      <c r="AI38" s="121"/>
      <c r="AJ38" s="121" t="s">
        <v>725</v>
      </c>
    </row>
    <row r="39" spans="1:36" x14ac:dyDescent="0.25">
      <c r="A39" s="16">
        <v>4</v>
      </c>
      <c r="B39" s="16" t="s">
        <v>771</v>
      </c>
      <c r="C39" s="146" t="s">
        <v>778</v>
      </c>
      <c r="D39" s="10" t="s">
        <v>155</v>
      </c>
      <c r="E39" s="10" t="s">
        <v>55</v>
      </c>
      <c r="F39" s="10" t="s">
        <v>168</v>
      </c>
      <c r="G39" s="10" t="s">
        <v>169</v>
      </c>
      <c r="H39" s="10" t="s">
        <v>170</v>
      </c>
      <c r="I39" s="10" t="s">
        <v>145</v>
      </c>
      <c r="J39" s="10"/>
      <c r="K39" s="10" t="s">
        <v>171</v>
      </c>
      <c r="L39" s="10" t="s">
        <v>355</v>
      </c>
      <c r="M39" s="10" t="s">
        <v>362</v>
      </c>
      <c r="N39" s="10" t="s">
        <v>166</v>
      </c>
      <c r="O39" s="10" t="s">
        <v>55</v>
      </c>
      <c r="P39" s="10" t="s">
        <v>446</v>
      </c>
      <c r="Q39" s="119">
        <v>-1.3747222222222222</v>
      </c>
      <c r="R39" s="119">
        <v>-48.394444444444446</v>
      </c>
      <c r="S39" s="121" t="s">
        <v>716</v>
      </c>
      <c r="T39" s="121" t="s">
        <v>476</v>
      </c>
      <c r="U39" s="121">
        <v>0.25</v>
      </c>
      <c r="V39" s="121" t="s">
        <v>258</v>
      </c>
      <c r="W39" s="124">
        <v>50</v>
      </c>
      <c r="X39" s="124">
        <v>1600</v>
      </c>
      <c r="Y39" s="124">
        <v>400000</v>
      </c>
      <c r="Z39" s="127" t="s">
        <v>207</v>
      </c>
      <c r="AA39" s="127" t="s">
        <v>273</v>
      </c>
      <c r="AB39" s="124" t="s">
        <v>58</v>
      </c>
      <c r="AC39" s="121" t="s">
        <v>102</v>
      </c>
      <c r="AD39" s="121" t="s">
        <v>58</v>
      </c>
      <c r="AE39" s="121" t="s">
        <v>105</v>
      </c>
      <c r="AF39" s="121" t="s">
        <v>360</v>
      </c>
      <c r="AG39" s="121" t="s">
        <v>58</v>
      </c>
      <c r="AH39" s="121" t="s">
        <v>515</v>
      </c>
      <c r="AI39" s="121"/>
      <c r="AJ39" s="121" t="s">
        <v>726</v>
      </c>
    </row>
    <row r="40" spans="1:36" x14ac:dyDescent="0.25">
      <c r="A40" s="16">
        <v>1</v>
      </c>
      <c r="B40" s="16" t="s">
        <v>769</v>
      </c>
      <c r="C40" s="146" t="s">
        <v>778</v>
      </c>
      <c r="D40" s="10" t="s">
        <v>135</v>
      </c>
      <c r="E40" s="10" t="s">
        <v>213</v>
      </c>
      <c r="F40" s="10" t="s">
        <v>119</v>
      </c>
      <c r="G40" s="10" t="s">
        <v>285</v>
      </c>
      <c r="H40" s="10" t="s">
        <v>460</v>
      </c>
      <c r="I40" s="10" t="s">
        <v>141</v>
      </c>
      <c r="J40" s="10" t="s">
        <v>292</v>
      </c>
      <c r="K40" s="10" t="s">
        <v>281</v>
      </c>
      <c r="L40" s="10" t="s">
        <v>293</v>
      </c>
      <c r="M40" s="10" t="s">
        <v>294</v>
      </c>
      <c r="N40" s="10" t="s">
        <v>136</v>
      </c>
      <c r="O40" s="10" t="s">
        <v>213</v>
      </c>
      <c r="P40" s="10" t="s">
        <v>446</v>
      </c>
      <c r="Q40" s="119">
        <v>-9.7506111111111107</v>
      </c>
      <c r="R40" s="119">
        <v>-66.600583333333333</v>
      </c>
      <c r="S40" s="121" t="s">
        <v>456</v>
      </c>
      <c r="T40" s="121" t="s">
        <v>477</v>
      </c>
      <c r="U40" s="121">
        <v>60</v>
      </c>
      <c r="V40" s="121" t="s">
        <v>258</v>
      </c>
      <c r="W40" s="124">
        <v>1.7</v>
      </c>
      <c r="X40" s="124">
        <v>8</v>
      </c>
      <c r="Y40" s="124">
        <v>480000</v>
      </c>
      <c r="Z40" s="127" t="s">
        <v>261</v>
      </c>
      <c r="AA40" s="127" t="s">
        <v>262</v>
      </c>
      <c r="AB40" s="124" t="s">
        <v>143</v>
      </c>
      <c r="AC40" s="121" t="s">
        <v>102</v>
      </c>
      <c r="AD40" s="121" t="s">
        <v>520</v>
      </c>
      <c r="AE40" s="121" t="s">
        <v>105</v>
      </c>
      <c r="AF40" s="121" t="s">
        <v>275</v>
      </c>
      <c r="AG40" s="121" t="s">
        <v>506</v>
      </c>
      <c r="AH40" s="121" t="s">
        <v>490</v>
      </c>
      <c r="AI40" s="121"/>
      <c r="AJ40" s="121" t="s">
        <v>534</v>
      </c>
    </row>
    <row r="41" spans="1:36" x14ac:dyDescent="0.25">
      <c r="A41" s="16">
        <v>2</v>
      </c>
      <c r="B41" s="16" t="s">
        <v>768</v>
      </c>
      <c r="C41" s="146" t="s">
        <v>778</v>
      </c>
      <c r="D41" s="10" t="s">
        <v>135</v>
      </c>
      <c r="E41" s="10" t="s">
        <v>55</v>
      </c>
      <c r="F41" s="10" t="s">
        <v>487</v>
      </c>
      <c r="G41" s="10" t="s">
        <v>278</v>
      </c>
      <c r="H41" s="10" t="s">
        <v>279</v>
      </c>
      <c r="I41" s="10" t="s">
        <v>46</v>
      </c>
      <c r="J41" s="10" t="s">
        <v>280</v>
      </c>
      <c r="K41" s="10" t="s">
        <v>281</v>
      </c>
      <c r="L41" s="10" t="s">
        <v>282</v>
      </c>
      <c r="M41" s="10" t="s">
        <v>283</v>
      </c>
      <c r="N41" s="10" t="s">
        <v>136</v>
      </c>
      <c r="O41" s="10" t="s">
        <v>55</v>
      </c>
      <c r="P41" s="10" t="s">
        <v>446</v>
      </c>
      <c r="Q41" s="119">
        <v>-7.6009444444444441</v>
      </c>
      <c r="R41" s="119">
        <v>-72.900833333333338</v>
      </c>
      <c r="S41" s="121" t="s">
        <v>498</v>
      </c>
      <c r="T41" s="121" t="s">
        <v>477</v>
      </c>
      <c r="U41" s="121">
        <v>0.3</v>
      </c>
      <c r="V41" s="121" t="s">
        <v>258</v>
      </c>
      <c r="W41" s="124" t="s">
        <v>58</v>
      </c>
      <c r="X41" s="124" t="s">
        <v>58</v>
      </c>
      <c r="Y41" s="124" t="s">
        <v>58</v>
      </c>
      <c r="Z41" s="127" t="s">
        <v>207</v>
      </c>
      <c r="AA41" s="127" t="s">
        <v>208</v>
      </c>
      <c r="AB41" s="124"/>
      <c r="AC41" s="121" t="s">
        <v>102</v>
      </c>
      <c r="AD41" s="121" t="s">
        <v>58</v>
      </c>
      <c r="AE41" s="121" t="s">
        <v>105</v>
      </c>
      <c r="AF41" s="121" t="s">
        <v>275</v>
      </c>
      <c r="AG41" s="121" t="s">
        <v>284</v>
      </c>
      <c r="AH41" s="121" t="s">
        <v>490</v>
      </c>
      <c r="AI41" s="121"/>
      <c r="AJ41" s="121" t="s">
        <v>535</v>
      </c>
    </row>
    <row r="42" spans="1:36" x14ac:dyDescent="0.25">
      <c r="A42" s="16">
        <v>3</v>
      </c>
      <c r="B42" s="16" t="s">
        <v>773</v>
      </c>
      <c r="C42" s="146" t="s">
        <v>778</v>
      </c>
      <c r="D42" s="10" t="s">
        <v>135</v>
      </c>
      <c r="E42" s="10" t="s">
        <v>213</v>
      </c>
      <c r="F42" s="10" t="s">
        <v>215</v>
      </c>
      <c r="G42" s="10" t="s">
        <v>216</v>
      </c>
      <c r="H42" s="10" t="s">
        <v>217</v>
      </c>
      <c r="I42" s="10" t="s">
        <v>68</v>
      </c>
      <c r="J42" s="10" t="s">
        <v>74</v>
      </c>
      <c r="K42" s="10" t="s">
        <v>396</v>
      </c>
      <c r="L42" s="10" t="s">
        <v>346</v>
      </c>
      <c r="M42" s="10" t="s">
        <v>212</v>
      </c>
      <c r="N42" s="10" t="s">
        <v>136</v>
      </c>
      <c r="O42" s="10" t="s">
        <v>213</v>
      </c>
      <c r="P42" s="10" t="s">
        <v>446</v>
      </c>
      <c r="Q42" s="119">
        <v>-2.617861111111111</v>
      </c>
      <c r="R42" s="119">
        <v>-56.684972222222221</v>
      </c>
      <c r="S42" s="121" t="s">
        <v>668</v>
      </c>
      <c r="T42" s="121" t="s">
        <v>58</v>
      </c>
      <c r="U42" s="121" t="s">
        <v>58</v>
      </c>
      <c r="V42" s="121" t="s">
        <v>58</v>
      </c>
      <c r="W42" s="124" t="s">
        <v>58</v>
      </c>
      <c r="X42" s="124" t="s">
        <v>58</v>
      </c>
      <c r="Y42" s="124" t="s">
        <v>58</v>
      </c>
      <c r="Z42" s="127" t="s">
        <v>462</v>
      </c>
      <c r="AA42" s="127" t="s">
        <v>259</v>
      </c>
      <c r="AB42" s="124" t="s">
        <v>58</v>
      </c>
      <c r="AC42" s="121" t="s">
        <v>58</v>
      </c>
      <c r="AD42" s="121" t="s">
        <v>58</v>
      </c>
      <c r="AE42" s="121" t="s">
        <v>153</v>
      </c>
      <c r="AF42" s="121" t="s">
        <v>275</v>
      </c>
      <c r="AG42" s="121" t="s">
        <v>506</v>
      </c>
      <c r="AH42" s="121" t="s">
        <v>490</v>
      </c>
      <c r="AI42" s="121"/>
      <c r="AJ42" s="121"/>
    </row>
    <row r="43" spans="1:36" x14ac:dyDescent="0.25">
      <c r="A43" s="16">
        <v>4</v>
      </c>
      <c r="B43" s="16" t="s">
        <v>773</v>
      </c>
      <c r="C43" s="146" t="s">
        <v>778</v>
      </c>
      <c r="D43" s="10" t="s">
        <v>135</v>
      </c>
      <c r="E43" s="10" t="s">
        <v>213</v>
      </c>
      <c r="F43" s="10" t="s">
        <v>227</v>
      </c>
      <c r="G43" s="10" t="s">
        <v>420</v>
      </c>
      <c r="H43" s="10" t="s">
        <v>229</v>
      </c>
      <c r="I43" s="10" t="s">
        <v>68</v>
      </c>
      <c r="J43" s="10" t="s">
        <v>418</v>
      </c>
      <c r="K43" s="10"/>
      <c r="L43" s="10" t="s">
        <v>346</v>
      </c>
      <c r="M43" s="10" t="s">
        <v>225</v>
      </c>
      <c r="N43" s="10" t="s">
        <v>136</v>
      </c>
      <c r="O43" s="10" t="s">
        <v>213</v>
      </c>
      <c r="P43" s="10" t="s">
        <v>446</v>
      </c>
      <c r="Q43" s="119">
        <v>-3.8171305555555555</v>
      </c>
      <c r="R43" s="119">
        <v>-60.350636111111115</v>
      </c>
      <c r="S43" s="121" t="s">
        <v>668</v>
      </c>
      <c r="T43" s="121" t="s">
        <v>58</v>
      </c>
      <c r="U43" s="121" t="s">
        <v>58</v>
      </c>
      <c r="V43" s="121" t="s">
        <v>58</v>
      </c>
      <c r="W43" s="124" t="s">
        <v>58</v>
      </c>
      <c r="X43" s="124" t="s">
        <v>58</v>
      </c>
      <c r="Y43" s="124" t="s">
        <v>58</v>
      </c>
      <c r="Z43" s="127" t="s">
        <v>462</v>
      </c>
      <c r="AA43" s="127" t="s">
        <v>259</v>
      </c>
      <c r="AB43" s="124" t="s">
        <v>58</v>
      </c>
      <c r="AC43" s="121" t="s">
        <v>58</v>
      </c>
      <c r="AD43" s="121" t="s">
        <v>58</v>
      </c>
      <c r="AE43" s="121" t="s">
        <v>153</v>
      </c>
      <c r="AF43" s="121" t="s">
        <v>275</v>
      </c>
      <c r="AG43" s="121" t="s">
        <v>506</v>
      </c>
      <c r="AH43" s="121" t="s">
        <v>490</v>
      </c>
      <c r="AI43" s="121"/>
      <c r="AJ43" s="121"/>
    </row>
    <row r="44" spans="1:36" x14ac:dyDescent="0.25">
      <c r="A44" s="16">
        <v>5</v>
      </c>
      <c r="B44" s="16" t="s">
        <v>249</v>
      </c>
      <c r="C44" s="146" t="s">
        <v>778</v>
      </c>
      <c r="D44" s="10" t="s">
        <v>135</v>
      </c>
      <c r="E44" s="10" t="s">
        <v>213</v>
      </c>
      <c r="F44" s="10" t="s">
        <v>58</v>
      </c>
      <c r="G44" s="10" t="s">
        <v>247</v>
      </c>
      <c r="H44" s="10" t="s">
        <v>442</v>
      </c>
      <c r="I44" s="10" t="s">
        <v>145</v>
      </c>
      <c r="J44" s="10" t="s">
        <v>443</v>
      </c>
      <c r="K44" s="10" t="s">
        <v>444</v>
      </c>
      <c r="L44" s="10" t="s">
        <v>445</v>
      </c>
      <c r="M44" s="10" t="s">
        <v>441</v>
      </c>
      <c r="N44" s="10" t="s">
        <v>136</v>
      </c>
      <c r="O44" s="10" t="s">
        <v>732</v>
      </c>
      <c r="P44" s="10" t="s">
        <v>446</v>
      </c>
      <c r="Q44" s="119">
        <v>-1.5845000000000002</v>
      </c>
      <c r="R44" s="119">
        <v>-50.417666666666662</v>
      </c>
      <c r="S44" s="121" t="s">
        <v>668</v>
      </c>
      <c r="T44" s="121" t="s">
        <v>476</v>
      </c>
      <c r="U44" s="121" t="s">
        <v>58</v>
      </c>
      <c r="V44" s="121" t="s">
        <v>58</v>
      </c>
      <c r="W44" s="124" t="s">
        <v>58</v>
      </c>
      <c r="X44" s="124" t="s">
        <v>58</v>
      </c>
      <c r="Y44" s="124" t="s">
        <v>58</v>
      </c>
      <c r="Z44" s="127" t="s">
        <v>58</v>
      </c>
      <c r="AA44" s="127" t="s">
        <v>58</v>
      </c>
      <c r="AB44" s="124" t="s">
        <v>58</v>
      </c>
      <c r="AC44" s="121" t="s">
        <v>58</v>
      </c>
      <c r="AD44" s="121" t="s">
        <v>58</v>
      </c>
      <c r="AE44" s="121" t="s">
        <v>58</v>
      </c>
      <c r="AF44" s="121" t="s">
        <v>58</v>
      </c>
      <c r="AG44" s="121" t="s">
        <v>58</v>
      </c>
      <c r="AH44" s="121" t="s">
        <v>490</v>
      </c>
      <c r="AI44" s="121"/>
      <c r="AJ44" s="121"/>
    </row>
    <row r="45" spans="1:36" x14ac:dyDescent="0.25">
      <c r="A45" s="16">
        <v>6</v>
      </c>
      <c r="B45" s="16" t="s">
        <v>249</v>
      </c>
      <c r="C45" s="146" t="s">
        <v>778</v>
      </c>
      <c r="D45" s="10" t="s">
        <v>135</v>
      </c>
      <c r="E45" s="10" t="s">
        <v>213</v>
      </c>
      <c r="F45" s="10" t="s">
        <v>58</v>
      </c>
      <c r="G45" s="10" t="s">
        <v>247</v>
      </c>
      <c r="H45" s="10" t="s">
        <v>447</v>
      </c>
      <c r="I45" s="10" t="s">
        <v>145</v>
      </c>
      <c r="J45" s="10" t="s">
        <v>443</v>
      </c>
      <c r="K45" s="10" t="s">
        <v>444</v>
      </c>
      <c r="L45" s="10" t="s">
        <v>445</v>
      </c>
      <c r="M45" s="10" t="s">
        <v>441</v>
      </c>
      <c r="N45" s="10" t="s">
        <v>136</v>
      </c>
      <c r="O45" s="10" t="s">
        <v>732</v>
      </c>
      <c r="P45" s="10" t="s">
        <v>446</v>
      </c>
      <c r="Q45" s="119">
        <v>-1.4333611111111111</v>
      </c>
      <c r="R45" s="119">
        <v>-49.834000000000003</v>
      </c>
      <c r="S45" s="121" t="s">
        <v>668</v>
      </c>
      <c r="T45" s="121" t="s">
        <v>476</v>
      </c>
      <c r="U45" s="121" t="s">
        <v>58</v>
      </c>
      <c r="V45" s="121" t="s">
        <v>58</v>
      </c>
      <c r="W45" s="124" t="s">
        <v>58</v>
      </c>
      <c r="X45" s="124" t="s">
        <v>58</v>
      </c>
      <c r="Y45" s="124" t="s">
        <v>58</v>
      </c>
      <c r="Z45" s="127" t="s">
        <v>58</v>
      </c>
      <c r="AA45" s="127" t="s">
        <v>58</v>
      </c>
      <c r="AB45" s="124" t="s">
        <v>58</v>
      </c>
      <c r="AC45" s="121" t="s">
        <v>58</v>
      </c>
      <c r="AD45" s="121" t="s">
        <v>58</v>
      </c>
      <c r="AE45" s="121" t="s">
        <v>58</v>
      </c>
      <c r="AF45" s="121" t="s">
        <v>58</v>
      </c>
      <c r="AG45" s="121" t="s">
        <v>58</v>
      </c>
      <c r="AH45" s="121" t="s">
        <v>490</v>
      </c>
      <c r="AI45" s="121"/>
      <c r="AJ45" s="121"/>
    </row>
    <row r="46" spans="1:36" x14ac:dyDescent="0.25">
      <c r="A46" s="16">
        <v>7</v>
      </c>
      <c r="B46" s="16" t="s">
        <v>249</v>
      </c>
      <c r="C46" s="146" t="s">
        <v>778</v>
      </c>
      <c r="D46" s="10" t="s">
        <v>135</v>
      </c>
      <c r="E46" s="10" t="s">
        <v>213</v>
      </c>
      <c r="F46" s="10" t="s">
        <v>58</v>
      </c>
      <c r="G46" s="10" t="s">
        <v>247</v>
      </c>
      <c r="H46" s="10" t="s">
        <v>189</v>
      </c>
      <c r="I46" s="10" t="s">
        <v>145</v>
      </c>
      <c r="J46" s="10" t="s">
        <v>443</v>
      </c>
      <c r="K46" s="10" t="s">
        <v>444</v>
      </c>
      <c r="L46" s="10" t="s">
        <v>445</v>
      </c>
      <c r="M46" s="10" t="s">
        <v>441</v>
      </c>
      <c r="N46" s="10" t="s">
        <v>136</v>
      </c>
      <c r="O46" s="10" t="s">
        <v>732</v>
      </c>
      <c r="P46" s="10" t="s">
        <v>446</v>
      </c>
      <c r="Q46" s="119">
        <v>-1.5174999999999998</v>
      </c>
      <c r="R46" s="119">
        <v>-49.066861111111116</v>
      </c>
      <c r="S46" s="121" t="s">
        <v>668</v>
      </c>
      <c r="T46" s="121" t="s">
        <v>476</v>
      </c>
      <c r="U46" s="121" t="s">
        <v>58</v>
      </c>
      <c r="V46" s="121" t="s">
        <v>58</v>
      </c>
      <c r="W46" s="124" t="s">
        <v>58</v>
      </c>
      <c r="X46" s="124" t="s">
        <v>58</v>
      </c>
      <c r="Y46" s="124" t="s">
        <v>58</v>
      </c>
      <c r="Z46" s="127" t="s">
        <v>58</v>
      </c>
      <c r="AA46" s="127" t="s">
        <v>58</v>
      </c>
      <c r="AB46" s="124" t="s">
        <v>58</v>
      </c>
      <c r="AC46" s="121" t="s">
        <v>58</v>
      </c>
      <c r="AD46" s="121" t="s">
        <v>58</v>
      </c>
      <c r="AE46" s="121" t="s">
        <v>58</v>
      </c>
      <c r="AF46" s="121" t="s">
        <v>58</v>
      </c>
      <c r="AG46" s="121" t="s">
        <v>58</v>
      </c>
      <c r="AH46" s="121" t="s">
        <v>490</v>
      </c>
      <c r="AI46" s="121"/>
      <c r="AJ46" s="121"/>
    </row>
    <row r="47" spans="1:36" x14ac:dyDescent="0.25">
      <c r="A47" s="16">
        <v>8</v>
      </c>
      <c r="B47" s="16" t="s">
        <v>249</v>
      </c>
      <c r="C47" s="146" t="s">
        <v>778</v>
      </c>
      <c r="D47" s="10" t="s">
        <v>135</v>
      </c>
      <c r="E47" s="10" t="s">
        <v>213</v>
      </c>
      <c r="F47" s="10" t="s">
        <v>58</v>
      </c>
      <c r="G47" s="10" t="s">
        <v>247</v>
      </c>
      <c r="H47" s="10" t="s">
        <v>448</v>
      </c>
      <c r="I47" s="10" t="s">
        <v>145</v>
      </c>
      <c r="J47" s="10" t="s">
        <v>443</v>
      </c>
      <c r="K47" s="10" t="s">
        <v>444</v>
      </c>
      <c r="L47" s="10" t="s">
        <v>445</v>
      </c>
      <c r="M47" s="10" t="s">
        <v>441</v>
      </c>
      <c r="N47" s="10" t="s">
        <v>136</v>
      </c>
      <c r="O47" s="10" t="s">
        <v>732</v>
      </c>
      <c r="P47" s="10" t="s">
        <v>446</v>
      </c>
      <c r="Q47" s="119">
        <v>-1.8002777777777779</v>
      </c>
      <c r="R47" s="119">
        <v>-49.71725</v>
      </c>
      <c r="S47" s="121" t="s">
        <v>668</v>
      </c>
      <c r="T47" s="121" t="s">
        <v>476</v>
      </c>
      <c r="U47" s="121" t="s">
        <v>58</v>
      </c>
      <c r="V47" s="121" t="s">
        <v>58</v>
      </c>
      <c r="W47" s="124" t="s">
        <v>58</v>
      </c>
      <c r="X47" s="124" t="s">
        <v>58</v>
      </c>
      <c r="Y47" s="124" t="s">
        <v>58</v>
      </c>
      <c r="Z47" s="127" t="s">
        <v>58</v>
      </c>
      <c r="AA47" s="127" t="s">
        <v>58</v>
      </c>
      <c r="AB47" s="124" t="s">
        <v>58</v>
      </c>
      <c r="AC47" s="121" t="s">
        <v>58</v>
      </c>
      <c r="AD47" s="121" t="s">
        <v>58</v>
      </c>
      <c r="AE47" s="121" t="s">
        <v>58</v>
      </c>
      <c r="AF47" s="121" t="s">
        <v>58</v>
      </c>
      <c r="AG47" s="121" t="s">
        <v>58</v>
      </c>
      <c r="AH47" s="121" t="s">
        <v>490</v>
      </c>
      <c r="AI47" s="121"/>
      <c r="AJ47" s="121"/>
    </row>
    <row r="48" spans="1:36" x14ac:dyDescent="0.25">
      <c r="A48" s="16">
        <v>9</v>
      </c>
      <c r="B48" s="16" t="s">
        <v>249</v>
      </c>
      <c r="C48" s="146" t="s">
        <v>778</v>
      </c>
      <c r="D48" s="10" t="s">
        <v>135</v>
      </c>
      <c r="E48" s="10" t="s">
        <v>213</v>
      </c>
      <c r="F48" s="10" t="s">
        <v>58</v>
      </c>
      <c r="G48" s="10" t="s">
        <v>247</v>
      </c>
      <c r="H48" s="10" t="s">
        <v>449</v>
      </c>
      <c r="I48" s="10" t="s">
        <v>206</v>
      </c>
      <c r="J48" s="10" t="s">
        <v>443</v>
      </c>
      <c r="K48" s="10" t="s">
        <v>444</v>
      </c>
      <c r="L48" s="10" t="s">
        <v>445</v>
      </c>
      <c r="M48" s="10" t="s">
        <v>441</v>
      </c>
      <c r="N48" s="10" t="s">
        <v>136</v>
      </c>
      <c r="O48" s="10" t="s">
        <v>732</v>
      </c>
      <c r="P48" s="10" t="s">
        <v>446</v>
      </c>
      <c r="Q48" s="119">
        <v>-3.4722222222222224E-2</v>
      </c>
      <c r="R48" s="119">
        <v>-51.150305555555555</v>
      </c>
      <c r="S48" s="121" t="s">
        <v>668</v>
      </c>
      <c r="T48" s="121" t="s">
        <v>476</v>
      </c>
      <c r="U48" s="121" t="s">
        <v>58</v>
      </c>
      <c r="V48" s="121" t="s">
        <v>58</v>
      </c>
      <c r="W48" s="124" t="s">
        <v>58</v>
      </c>
      <c r="X48" s="124" t="s">
        <v>58</v>
      </c>
      <c r="Y48" s="124" t="s">
        <v>58</v>
      </c>
      <c r="Z48" s="127" t="s">
        <v>58</v>
      </c>
      <c r="AA48" s="127" t="s">
        <v>58</v>
      </c>
      <c r="AB48" s="124" t="s">
        <v>58</v>
      </c>
      <c r="AC48" s="121" t="s">
        <v>58</v>
      </c>
      <c r="AD48" s="121" t="s">
        <v>58</v>
      </c>
      <c r="AE48" s="121" t="s">
        <v>58</v>
      </c>
      <c r="AF48" s="121" t="s">
        <v>58</v>
      </c>
      <c r="AG48" s="121" t="s">
        <v>58</v>
      </c>
      <c r="AH48" s="121" t="s">
        <v>490</v>
      </c>
      <c r="AI48" s="121"/>
      <c r="AJ48" s="121"/>
    </row>
    <row r="49" spans="1:36" x14ac:dyDescent="0.25">
      <c r="A49" s="16">
        <v>10</v>
      </c>
      <c r="B49" s="16" t="s">
        <v>161</v>
      </c>
      <c r="C49" s="146" t="s">
        <v>778</v>
      </c>
      <c r="D49" s="10" t="s">
        <v>135</v>
      </c>
      <c r="E49" s="10" t="s">
        <v>213</v>
      </c>
      <c r="F49" s="10" t="s">
        <v>162</v>
      </c>
      <c r="G49" s="10" t="s">
        <v>426</v>
      </c>
      <c r="H49" s="10" t="s">
        <v>214</v>
      </c>
      <c r="I49" s="10" t="s">
        <v>68</v>
      </c>
      <c r="J49" s="10" t="s">
        <v>427</v>
      </c>
      <c r="K49" s="10" t="s">
        <v>428</v>
      </c>
      <c r="L49" s="10" t="s">
        <v>346</v>
      </c>
      <c r="M49" s="10" t="s">
        <v>212</v>
      </c>
      <c r="N49" s="10" t="s">
        <v>136</v>
      </c>
      <c r="O49" s="10" t="s">
        <v>213</v>
      </c>
      <c r="P49" s="10" t="s">
        <v>446</v>
      </c>
      <c r="Q49" s="119">
        <v>-3.2168333333333337</v>
      </c>
      <c r="R49" s="119">
        <v>-59.017583333333334</v>
      </c>
      <c r="S49" s="121" t="s">
        <v>668</v>
      </c>
      <c r="T49" s="121" t="s">
        <v>476</v>
      </c>
      <c r="U49" s="121">
        <v>100</v>
      </c>
      <c r="V49" s="121" t="s">
        <v>258</v>
      </c>
      <c r="W49" s="124">
        <v>1.7</v>
      </c>
      <c r="X49" s="124">
        <v>10</v>
      </c>
      <c r="Y49" s="124">
        <v>1000000</v>
      </c>
      <c r="Z49" s="127" t="s">
        <v>207</v>
      </c>
      <c r="AA49" s="127" t="s">
        <v>453</v>
      </c>
      <c r="AB49" s="124" t="s">
        <v>58</v>
      </c>
      <c r="AC49" s="121" t="s">
        <v>58</v>
      </c>
      <c r="AD49" s="121" t="s">
        <v>58</v>
      </c>
      <c r="AE49" s="121" t="s">
        <v>153</v>
      </c>
      <c r="AF49" s="121" t="s">
        <v>275</v>
      </c>
      <c r="AG49" s="121" t="s">
        <v>506</v>
      </c>
      <c r="AH49" s="121" t="s">
        <v>490</v>
      </c>
      <c r="AI49" s="121"/>
      <c r="AJ49" s="121" t="s">
        <v>535</v>
      </c>
    </row>
    <row r="50" spans="1:36" x14ac:dyDescent="0.25">
      <c r="A50" s="16">
        <v>11</v>
      </c>
      <c r="B50" s="16" t="s">
        <v>692</v>
      </c>
      <c r="C50" s="146" t="s">
        <v>778</v>
      </c>
      <c r="D50" s="10" t="s">
        <v>135</v>
      </c>
      <c r="E50" s="10" t="s">
        <v>213</v>
      </c>
      <c r="F50" s="10" t="s">
        <v>593</v>
      </c>
      <c r="G50" s="10" t="s">
        <v>545</v>
      </c>
      <c r="H50" s="10" t="s">
        <v>147</v>
      </c>
      <c r="I50" s="10" t="s">
        <v>145</v>
      </c>
      <c r="J50" s="10" t="s">
        <v>52</v>
      </c>
      <c r="K50" s="10" t="s">
        <v>673</v>
      </c>
      <c r="L50" s="10" t="s">
        <v>546</v>
      </c>
      <c r="M50" s="10" t="s">
        <v>547</v>
      </c>
      <c r="N50" s="10" t="s">
        <v>548</v>
      </c>
      <c r="O50" s="10" t="s">
        <v>549</v>
      </c>
      <c r="P50" s="10" t="s">
        <v>446</v>
      </c>
      <c r="Q50" s="119">
        <v>-1.876708</v>
      </c>
      <c r="R50" s="119" t="s">
        <v>775</v>
      </c>
      <c r="S50" s="121" t="s">
        <v>552</v>
      </c>
      <c r="T50" s="121" t="s">
        <v>475</v>
      </c>
      <c r="U50" s="121">
        <v>3500</v>
      </c>
      <c r="V50" s="121" t="s">
        <v>258</v>
      </c>
      <c r="W50" s="124" t="s">
        <v>58</v>
      </c>
      <c r="X50" s="124">
        <v>6.4</v>
      </c>
      <c r="Y50" s="124">
        <v>22400000</v>
      </c>
      <c r="Z50" s="127" t="s">
        <v>553</v>
      </c>
      <c r="AA50" s="127" t="s">
        <v>554</v>
      </c>
      <c r="AB50" s="124" t="s">
        <v>555</v>
      </c>
      <c r="AC50" s="121" t="s">
        <v>102</v>
      </c>
      <c r="AD50" s="121" t="s">
        <v>556</v>
      </c>
      <c r="AE50" s="121" t="s">
        <v>105</v>
      </c>
      <c r="AF50" s="121" t="s">
        <v>557</v>
      </c>
      <c r="AG50" s="121" t="s">
        <v>558</v>
      </c>
      <c r="AH50" s="121" t="s">
        <v>559</v>
      </c>
      <c r="AI50" s="121" t="s">
        <v>681</v>
      </c>
      <c r="AJ50" s="121"/>
    </row>
    <row r="51" spans="1:36" x14ac:dyDescent="0.25">
      <c r="A51" s="16">
        <v>12</v>
      </c>
      <c r="B51" s="16" t="s">
        <v>454</v>
      </c>
      <c r="C51" s="146" t="s">
        <v>778</v>
      </c>
      <c r="D51" s="10" t="s">
        <v>135</v>
      </c>
      <c r="E51" s="10" t="s">
        <v>213</v>
      </c>
      <c r="F51" s="10" t="s">
        <v>393</v>
      </c>
      <c r="G51" s="10" t="s">
        <v>394</v>
      </c>
      <c r="H51" s="10" t="s">
        <v>99</v>
      </c>
      <c r="I51" s="10" t="s">
        <v>68</v>
      </c>
      <c r="J51" s="10" t="s">
        <v>395</v>
      </c>
      <c r="K51" s="10" t="s">
        <v>396</v>
      </c>
      <c r="L51" s="10" t="s">
        <v>397</v>
      </c>
      <c r="M51" s="10" t="s">
        <v>398</v>
      </c>
      <c r="N51" s="10" t="s">
        <v>136</v>
      </c>
      <c r="O51" s="10" t="s">
        <v>213</v>
      </c>
      <c r="P51" s="10" t="s">
        <v>446</v>
      </c>
      <c r="Q51" s="119">
        <v>-5.4173666666666671</v>
      </c>
      <c r="R51" s="119">
        <v>-67.283591666666666</v>
      </c>
      <c r="S51" s="121" t="s">
        <v>668</v>
      </c>
      <c r="T51" s="121" t="s">
        <v>477</v>
      </c>
      <c r="U51" s="121">
        <v>5</v>
      </c>
      <c r="V51" s="121" t="s">
        <v>258</v>
      </c>
      <c r="W51" s="124">
        <v>1.7</v>
      </c>
      <c r="X51" s="124">
        <v>8</v>
      </c>
      <c r="Y51" s="124">
        <v>40000</v>
      </c>
      <c r="Z51" s="127" t="s">
        <v>462</v>
      </c>
      <c r="AA51" s="127" t="s">
        <v>453</v>
      </c>
      <c r="AB51" s="124" t="s">
        <v>399</v>
      </c>
      <c r="AC51" s="121" t="s">
        <v>102</v>
      </c>
      <c r="AD51" s="121" t="s">
        <v>400</v>
      </c>
      <c r="AE51" s="121" t="s">
        <v>326</v>
      </c>
      <c r="AF51" s="121" t="s">
        <v>401</v>
      </c>
      <c r="AG51" s="121" t="s">
        <v>237</v>
      </c>
      <c r="AH51" s="121" t="s">
        <v>402</v>
      </c>
      <c r="AI51" s="121"/>
      <c r="AJ51" s="121" t="s">
        <v>535</v>
      </c>
    </row>
    <row r="52" spans="1:36" x14ac:dyDescent="0.25">
      <c r="A52" s="16">
        <v>13</v>
      </c>
      <c r="B52" s="16" t="s">
        <v>454</v>
      </c>
      <c r="C52" s="146" t="s">
        <v>778</v>
      </c>
      <c r="D52" s="10" t="s">
        <v>135</v>
      </c>
      <c r="E52" s="10" t="s">
        <v>213</v>
      </c>
      <c r="F52" s="10" t="s">
        <v>403</v>
      </c>
      <c r="G52" s="10" t="s">
        <v>404</v>
      </c>
      <c r="H52" s="10" t="s">
        <v>99</v>
      </c>
      <c r="I52" s="10" t="s">
        <v>68</v>
      </c>
      <c r="J52" s="10" t="s">
        <v>74</v>
      </c>
      <c r="K52" s="10" t="s">
        <v>396</v>
      </c>
      <c r="L52" s="10" t="s">
        <v>405</v>
      </c>
      <c r="M52" s="10" t="s">
        <v>406</v>
      </c>
      <c r="N52" s="10" t="s">
        <v>136</v>
      </c>
      <c r="O52" s="10" t="s">
        <v>213</v>
      </c>
      <c r="P52" s="10" t="s">
        <v>446</v>
      </c>
      <c r="Q52" s="119">
        <v>-4.8682777777777781</v>
      </c>
      <c r="R52" s="119">
        <v>-66.884583333333339</v>
      </c>
      <c r="S52" s="121" t="s">
        <v>668</v>
      </c>
      <c r="T52" s="121" t="s">
        <v>74</v>
      </c>
      <c r="U52" s="121" t="s">
        <v>74</v>
      </c>
      <c r="V52" s="121" t="s">
        <v>74</v>
      </c>
      <c r="W52" s="124" t="s">
        <v>74</v>
      </c>
      <c r="X52" s="124" t="s">
        <v>74</v>
      </c>
      <c r="Y52" s="124" t="s">
        <v>58</v>
      </c>
      <c r="Z52" s="127" t="s">
        <v>58</v>
      </c>
      <c r="AA52" s="127"/>
      <c r="AB52" s="124" t="s">
        <v>74</v>
      </c>
      <c r="AC52" s="121" t="s">
        <v>74</v>
      </c>
      <c r="AD52" s="121" t="s">
        <v>74</v>
      </c>
      <c r="AE52" s="121" t="s">
        <v>74</v>
      </c>
      <c r="AF52" s="121" t="s">
        <v>275</v>
      </c>
      <c r="AG52" s="121" t="s">
        <v>506</v>
      </c>
      <c r="AH52" s="121" t="s">
        <v>490</v>
      </c>
      <c r="AI52" s="121"/>
      <c r="AJ52" s="121"/>
    </row>
    <row r="53" spans="1:36" x14ac:dyDescent="0.25">
      <c r="A53" s="16">
        <v>14</v>
      </c>
      <c r="B53" s="16" t="s">
        <v>772</v>
      </c>
      <c r="C53" s="146" t="s">
        <v>778</v>
      </c>
      <c r="D53" s="10" t="s">
        <v>135</v>
      </c>
      <c r="E53" s="10" t="s">
        <v>55</v>
      </c>
      <c r="F53" s="10" t="s">
        <v>380</v>
      </c>
      <c r="G53" s="10" t="s">
        <v>381</v>
      </c>
      <c r="H53" s="10" t="s">
        <v>457</v>
      </c>
      <c r="I53" s="10" t="s">
        <v>145</v>
      </c>
      <c r="J53" s="10" t="s">
        <v>367</v>
      </c>
      <c r="K53" s="10" t="s">
        <v>171</v>
      </c>
      <c r="L53" s="10" t="s">
        <v>355</v>
      </c>
      <c r="M53" s="10" t="s">
        <v>701</v>
      </c>
      <c r="N53" s="10" t="s">
        <v>136</v>
      </c>
      <c r="O53" s="10" t="s">
        <v>55</v>
      </c>
      <c r="P53" s="10" t="s">
        <v>446</v>
      </c>
      <c r="Q53" s="119">
        <v>-1.4005833333333333</v>
      </c>
      <c r="R53" s="119">
        <v>-48.433361111111111</v>
      </c>
      <c r="S53" s="121" t="s">
        <v>493</v>
      </c>
      <c r="T53" s="121" t="s">
        <v>477</v>
      </c>
      <c r="U53" s="121">
        <v>0.02</v>
      </c>
      <c r="V53" s="121" t="s">
        <v>258</v>
      </c>
      <c r="W53" s="124">
        <v>1.6</v>
      </c>
      <c r="X53" s="124">
        <v>250</v>
      </c>
      <c r="Y53" s="124">
        <v>5000</v>
      </c>
      <c r="Z53" s="127" t="s">
        <v>207</v>
      </c>
      <c r="AA53" s="127" t="s">
        <v>461</v>
      </c>
      <c r="AB53" s="124" t="s">
        <v>58</v>
      </c>
      <c r="AC53" s="121" t="s">
        <v>92</v>
      </c>
      <c r="AD53" s="121" t="s">
        <v>58</v>
      </c>
      <c r="AE53" s="121" t="s">
        <v>153</v>
      </c>
      <c r="AF53" s="121" t="s">
        <v>185</v>
      </c>
      <c r="AG53" s="121" t="s">
        <v>58</v>
      </c>
      <c r="AH53" s="121" t="s">
        <v>525</v>
      </c>
      <c r="AI53" s="121"/>
      <c r="AJ53" s="121" t="s">
        <v>535</v>
      </c>
    </row>
    <row r="54" spans="1:36" x14ac:dyDescent="0.25">
      <c r="A54" s="16">
        <v>15</v>
      </c>
      <c r="B54" s="16" t="s">
        <v>772</v>
      </c>
      <c r="C54" s="146" t="s">
        <v>778</v>
      </c>
      <c r="D54" s="10" t="s">
        <v>135</v>
      </c>
      <c r="E54" s="10" t="s">
        <v>55</v>
      </c>
      <c r="F54" s="10" t="s">
        <v>383</v>
      </c>
      <c r="G54" s="10" t="s">
        <v>384</v>
      </c>
      <c r="H54" s="10" t="s">
        <v>385</v>
      </c>
      <c r="I54" s="10" t="s">
        <v>387</v>
      </c>
      <c r="J54" s="10" t="s">
        <v>367</v>
      </c>
      <c r="K54" s="10" t="s">
        <v>171</v>
      </c>
      <c r="L54" s="10" t="s">
        <v>355</v>
      </c>
      <c r="M54" s="10" t="s">
        <v>373</v>
      </c>
      <c r="N54" s="10" t="s">
        <v>136</v>
      </c>
      <c r="O54" s="10" t="s">
        <v>55</v>
      </c>
      <c r="P54" s="10" t="s">
        <v>446</v>
      </c>
      <c r="Q54" s="119">
        <v>-23.834638888888886</v>
      </c>
      <c r="R54" s="119">
        <v>-50.401027777777777</v>
      </c>
      <c r="S54" s="121" t="s">
        <v>493</v>
      </c>
      <c r="T54" s="121" t="s">
        <v>475</v>
      </c>
      <c r="U54" s="121">
        <v>3.5</v>
      </c>
      <c r="V54" s="121" t="s">
        <v>258</v>
      </c>
      <c r="W54" s="124">
        <v>1.6</v>
      </c>
      <c r="X54" s="124">
        <v>250</v>
      </c>
      <c r="Y54" s="124">
        <v>875000</v>
      </c>
      <c r="Z54" s="127" t="s">
        <v>207</v>
      </c>
      <c r="AA54" s="127" t="s">
        <v>461</v>
      </c>
      <c r="AB54" s="124" t="s">
        <v>58</v>
      </c>
      <c r="AC54" s="121" t="s">
        <v>92</v>
      </c>
      <c r="AD54" s="121" t="s">
        <v>58</v>
      </c>
      <c r="AE54" s="121" t="s">
        <v>153</v>
      </c>
      <c r="AF54" s="121" t="s">
        <v>185</v>
      </c>
      <c r="AG54" s="121" t="s">
        <v>58</v>
      </c>
      <c r="AH54" s="121" t="s">
        <v>525</v>
      </c>
      <c r="AI54" s="121"/>
      <c r="AJ54" s="121" t="s">
        <v>535</v>
      </c>
    </row>
    <row r="55" spans="1:36" x14ac:dyDescent="0.25">
      <c r="A55" s="16">
        <v>16</v>
      </c>
      <c r="B55" s="16" t="s">
        <v>253</v>
      </c>
      <c r="C55" s="146" t="s">
        <v>778</v>
      </c>
      <c r="D55" s="10" t="s">
        <v>135</v>
      </c>
      <c r="E55" s="10" t="s">
        <v>213</v>
      </c>
      <c r="F55" s="10" t="s">
        <v>255</v>
      </c>
      <c r="G55" s="10" t="s">
        <v>450</v>
      </c>
      <c r="H55" s="10" t="s">
        <v>449</v>
      </c>
      <c r="I55" s="10" t="s">
        <v>206</v>
      </c>
      <c r="J55" s="10" t="s">
        <v>367</v>
      </c>
      <c r="K55" s="10" t="s">
        <v>209</v>
      </c>
      <c r="L55" s="10" t="s">
        <v>271</v>
      </c>
      <c r="M55" s="10" t="s">
        <v>451</v>
      </c>
      <c r="N55" s="10" t="s">
        <v>136</v>
      </c>
      <c r="O55" s="10" t="s">
        <v>732</v>
      </c>
      <c r="P55" s="10" t="s">
        <v>446</v>
      </c>
      <c r="Q55" s="119">
        <v>-3.4722222222222224E-2</v>
      </c>
      <c r="R55" s="119">
        <v>-51.150305555555555</v>
      </c>
      <c r="S55" s="121" t="s">
        <v>668</v>
      </c>
      <c r="T55" s="121" t="s">
        <v>475</v>
      </c>
      <c r="U55" s="121">
        <v>7000</v>
      </c>
      <c r="V55" s="121" t="s">
        <v>258</v>
      </c>
      <c r="W55" s="124">
        <v>1.7</v>
      </c>
      <c r="X55" s="124">
        <v>7</v>
      </c>
      <c r="Y55" s="124">
        <v>49000000</v>
      </c>
      <c r="Z55" s="127" t="s">
        <v>453</v>
      </c>
      <c r="AA55" s="127" t="s">
        <v>207</v>
      </c>
      <c r="AB55" s="124">
        <v>150</v>
      </c>
      <c r="AC55" s="121" t="s">
        <v>92</v>
      </c>
      <c r="AD55" s="121" t="s">
        <v>58</v>
      </c>
      <c r="AE55" s="121" t="s">
        <v>167</v>
      </c>
      <c r="AF55" s="121" t="s">
        <v>452</v>
      </c>
      <c r="AG55" s="121" t="s">
        <v>503</v>
      </c>
      <c r="AH55" s="121" t="s">
        <v>490</v>
      </c>
      <c r="AI55" s="121"/>
      <c r="AJ55" s="121" t="s">
        <v>535</v>
      </c>
    </row>
    <row r="56" spans="1:36" x14ac:dyDescent="0.25">
      <c r="A56" s="16">
        <v>17</v>
      </c>
      <c r="B56" s="16" t="s">
        <v>244</v>
      </c>
      <c r="C56" s="146" t="s">
        <v>778</v>
      </c>
      <c r="D56" s="10" t="s">
        <v>135</v>
      </c>
      <c r="E56" s="10" t="s">
        <v>213</v>
      </c>
      <c r="F56" s="10" t="s">
        <v>458</v>
      </c>
      <c r="G56" s="10" t="s">
        <v>470</v>
      </c>
      <c r="H56" s="10" t="s">
        <v>459</v>
      </c>
      <c r="I56" s="10" t="s">
        <v>145</v>
      </c>
      <c r="J56" s="10" t="s">
        <v>367</v>
      </c>
      <c r="K56" s="10" t="s">
        <v>471</v>
      </c>
      <c r="L56" s="10" t="s">
        <v>472</v>
      </c>
      <c r="M56" s="10" t="s">
        <v>419</v>
      </c>
      <c r="N56" s="10" t="s">
        <v>136</v>
      </c>
      <c r="O56" s="10" t="s">
        <v>732</v>
      </c>
      <c r="P56" s="10" t="s">
        <v>446</v>
      </c>
      <c r="Q56" s="119">
        <v>-1.3001666666666667</v>
      </c>
      <c r="R56" s="119">
        <v>-47.933888888888887</v>
      </c>
      <c r="S56" s="121" t="s">
        <v>668</v>
      </c>
      <c r="T56" s="121" t="s">
        <v>476</v>
      </c>
      <c r="U56" s="121" t="s">
        <v>58</v>
      </c>
      <c r="V56" s="121" t="s">
        <v>58</v>
      </c>
      <c r="W56" s="124" t="s">
        <v>58</v>
      </c>
      <c r="X56" s="124" t="s">
        <v>58</v>
      </c>
      <c r="Y56" s="124" t="s">
        <v>58</v>
      </c>
      <c r="Z56" s="127" t="s">
        <v>262</v>
      </c>
      <c r="AA56" s="127" t="s">
        <v>207</v>
      </c>
      <c r="AB56" s="124" t="s">
        <v>58</v>
      </c>
      <c r="AC56" s="121" t="s">
        <v>58</v>
      </c>
      <c r="AD56" s="121" t="s">
        <v>58</v>
      </c>
      <c r="AE56" s="121" t="s">
        <v>58</v>
      </c>
      <c r="AF56" s="121" t="s">
        <v>58</v>
      </c>
      <c r="AG56" s="121" t="s">
        <v>506</v>
      </c>
      <c r="AH56" s="121" t="s">
        <v>490</v>
      </c>
      <c r="AI56" s="121"/>
      <c r="AJ56" s="121"/>
    </row>
    <row r="57" spans="1:36" x14ac:dyDescent="0.25">
      <c r="A57" s="16">
        <v>18</v>
      </c>
      <c r="B57" s="16" t="s">
        <v>244</v>
      </c>
      <c r="C57" s="146" t="s">
        <v>778</v>
      </c>
      <c r="D57" s="10" t="s">
        <v>135</v>
      </c>
      <c r="E57" s="10" t="s">
        <v>213</v>
      </c>
      <c r="F57" s="10" t="s">
        <v>473</v>
      </c>
      <c r="G57" s="10" t="s">
        <v>713</v>
      </c>
      <c r="H57" s="10" t="s">
        <v>714</v>
      </c>
      <c r="I57" s="10" t="s">
        <v>145</v>
      </c>
      <c r="J57" s="10" t="s">
        <v>367</v>
      </c>
      <c r="K57" s="10" t="s">
        <v>471</v>
      </c>
      <c r="L57" s="10" t="s">
        <v>472</v>
      </c>
      <c r="M57" s="10" t="s">
        <v>665</v>
      </c>
      <c r="N57" s="10" t="s">
        <v>136</v>
      </c>
      <c r="O57" s="10" t="s">
        <v>732</v>
      </c>
      <c r="P57" s="10" t="s">
        <v>446</v>
      </c>
      <c r="Q57" s="119">
        <v>-1.3001666666666667</v>
      </c>
      <c r="R57" s="119">
        <v>-47.933888888888887</v>
      </c>
      <c r="S57" s="121" t="s">
        <v>668</v>
      </c>
      <c r="T57" s="121" t="s">
        <v>476</v>
      </c>
      <c r="U57" s="121" t="s">
        <v>58</v>
      </c>
      <c r="V57" s="121" t="s">
        <v>58</v>
      </c>
      <c r="W57" s="124" t="s">
        <v>58</v>
      </c>
      <c r="X57" s="124" t="s">
        <v>58</v>
      </c>
      <c r="Y57" s="124" t="s">
        <v>58</v>
      </c>
      <c r="Z57" s="127" t="s">
        <v>262</v>
      </c>
      <c r="AA57" s="127" t="s">
        <v>207</v>
      </c>
      <c r="AB57" s="124" t="s">
        <v>58</v>
      </c>
      <c r="AC57" s="121" t="s">
        <v>58</v>
      </c>
      <c r="AD57" s="121" t="s">
        <v>58</v>
      </c>
      <c r="AE57" s="121" t="s">
        <v>58</v>
      </c>
      <c r="AF57" s="121" t="s">
        <v>58</v>
      </c>
      <c r="AG57" s="121" t="s">
        <v>58</v>
      </c>
      <c r="AH57" s="121" t="s">
        <v>490</v>
      </c>
      <c r="AI57" s="121"/>
      <c r="AJ57" s="121"/>
    </row>
    <row r="58" spans="1:36" x14ac:dyDescent="0.25">
      <c r="A58" s="16">
        <v>19</v>
      </c>
      <c r="B58" s="16" t="s">
        <v>771</v>
      </c>
      <c r="C58" s="146" t="s">
        <v>778</v>
      </c>
      <c r="D58" s="10" t="s">
        <v>135</v>
      </c>
      <c r="E58" s="10" t="s">
        <v>55</v>
      </c>
      <c r="F58" s="10" t="s">
        <v>168</v>
      </c>
      <c r="G58" s="10" t="s">
        <v>169</v>
      </c>
      <c r="H58" s="10" t="s">
        <v>170</v>
      </c>
      <c r="I58" s="10" t="s">
        <v>145</v>
      </c>
      <c r="J58" s="10"/>
      <c r="K58" s="10" t="s">
        <v>171</v>
      </c>
      <c r="L58" s="10" t="s">
        <v>355</v>
      </c>
      <c r="M58" s="10" t="s">
        <v>362</v>
      </c>
      <c r="N58" s="10" t="s">
        <v>363</v>
      </c>
      <c r="O58" s="10" t="s">
        <v>55</v>
      </c>
      <c r="P58" s="10" t="s">
        <v>446</v>
      </c>
      <c r="Q58" s="119">
        <v>-1.3674722222222222</v>
      </c>
      <c r="R58" s="119">
        <v>-48.384444444444441</v>
      </c>
      <c r="S58" s="121" t="s">
        <v>493</v>
      </c>
      <c r="T58" s="121" t="s">
        <v>476</v>
      </c>
      <c r="U58" s="121">
        <v>1</v>
      </c>
      <c r="V58" s="121" t="s">
        <v>258</v>
      </c>
      <c r="W58" s="124">
        <v>1.6</v>
      </c>
      <c r="X58" s="124">
        <v>250</v>
      </c>
      <c r="Y58" s="124">
        <v>250000</v>
      </c>
      <c r="Z58" s="127" t="s">
        <v>273</v>
      </c>
      <c r="AA58" s="127" t="s">
        <v>207</v>
      </c>
      <c r="AB58" s="124"/>
      <c r="AC58" s="121" t="s">
        <v>92</v>
      </c>
      <c r="AD58" s="121" t="s">
        <v>58</v>
      </c>
      <c r="AE58" s="121" t="s">
        <v>105</v>
      </c>
      <c r="AF58" s="121" t="s">
        <v>360</v>
      </c>
      <c r="AG58" s="121" t="s">
        <v>58</v>
      </c>
      <c r="AH58" s="121" t="s">
        <v>361</v>
      </c>
      <c r="AI58" s="121"/>
      <c r="AJ58" s="121" t="s">
        <v>728</v>
      </c>
    </row>
    <row r="59" spans="1:36" x14ac:dyDescent="0.25">
      <c r="A59" s="16">
        <v>20</v>
      </c>
      <c r="B59" s="16" t="s">
        <v>767</v>
      </c>
      <c r="C59" s="146" t="s">
        <v>778</v>
      </c>
      <c r="D59" s="10" t="s">
        <v>135</v>
      </c>
      <c r="E59" s="10" t="s">
        <v>213</v>
      </c>
      <c r="F59" s="10" t="s">
        <v>704</v>
      </c>
      <c r="G59" s="10" t="s">
        <v>269</v>
      </c>
      <c r="H59" s="10" t="s">
        <v>130</v>
      </c>
      <c r="I59" s="10" t="s">
        <v>46</v>
      </c>
      <c r="J59" s="10" t="s">
        <v>270</v>
      </c>
      <c r="K59" s="10" t="s">
        <v>266</v>
      </c>
      <c r="L59" s="10" t="s">
        <v>271</v>
      </c>
      <c r="M59" s="10" t="s">
        <v>272</v>
      </c>
      <c r="N59" s="10" t="s">
        <v>136</v>
      </c>
      <c r="O59" s="10" t="s">
        <v>213</v>
      </c>
      <c r="P59" s="10" t="s">
        <v>446</v>
      </c>
      <c r="Q59" s="119">
        <v>-10</v>
      </c>
      <c r="R59" s="119">
        <v>-68.416666666666671</v>
      </c>
      <c r="S59" s="121" t="s">
        <v>456</v>
      </c>
      <c r="T59" s="121" t="s">
        <v>58</v>
      </c>
      <c r="U59" s="121" t="s">
        <v>58</v>
      </c>
      <c r="V59" s="121" t="s">
        <v>58</v>
      </c>
      <c r="W59" s="124">
        <v>1.7</v>
      </c>
      <c r="X59" s="124">
        <v>8</v>
      </c>
      <c r="Y59" s="124" t="s">
        <v>58</v>
      </c>
      <c r="Z59" s="127" t="s">
        <v>207</v>
      </c>
      <c r="AA59" s="127" t="s">
        <v>208</v>
      </c>
      <c r="AB59" s="124" t="s">
        <v>58</v>
      </c>
      <c r="AC59" s="121" t="s">
        <v>102</v>
      </c>
      <c r="AD59" s="121" t="s">
        <v>709</v>
      </c>
      <c r="AE59" s="121" t="s">
        <v>105</v>
      </c>
      <c r="AF59" s="121" t="s">
        <v>275</v>
      </c>
      <c r="AG59" s="121" t="s">
        <v>58</v>
      </c>
      <c r="AH59" s="121" t="s">
        <v>711</v>
      </c>
      <c r="AI59" s="121"/>
      <c r="AJ59" s="121"/>
    </row>
    <row r="60" spans="1:36" x14ac:dyDescent="0.25">
      <c r="A60" s="16">
        <v>21</v>
      </c>
      <c r="B60" s="16" t="s">
        <v>770</v>
      </c>
      <c r="C60" s="146" t="s">
        <v>778</v>
      </c>
      <c r="D60" s="10" t="s">
        <v>135</v>
      </c>
      <c r="E60" s="10" t="s">
        <v>213</v>
      </c>
      <c r="F60" s="10" t="s">
        <v>233</v>
      </c>
      <c r="G60" s="10" t="s">
        <v>235</v>
      </c>
      <c r="H60" s="10" t="s">
        <v>164</v>
      </c>
      <c r="I60" s="10" t="s">
        <v>68</v>
      </c>
      <c r="J60" s="10" t="s">
        <v>509</v>
      </c>
      <c r="K60" s="10" t="s">
        <v>345</v>
      </c>
      <c r="L60" s="10" t="s">
        <v>346</v>
      </c>
      <c r="M60" s="10" t="s">
        <v>212</v>
      </c>
      <c r="N60" s="10" t="s">
        <v>136</v>
      </c>
      <c r="O60" s="10" t="s">
        <v>213</v>
      </c>
      <c r="P60" s="10" t="s">
        <v>446</v>
      </c>
      <c r="Q60" s="119">
        <v>-7.5171944444444447</v>
      </c>
      <c r="R60" s="119">
        <v>-63.017472222222224</v>
      </c>
      <c r="S60" s="121" t="s">
        <v>456</v>
      </c>
      <c r="T60" s="121" t="s">
        <v>475</v>
      </c>
      <c r="U60" s="121">
        <v>1800</v>
      </c>
      <c r="V60" s="121" t="s">
        <v>258</v>
      </c>
      <c r="W60" s="124">
        <v>1.7</v>
      </c>
      <c r="X60" s="124">
        <v>8</v>
      </c>
      <c r="Y60" s="124">
        <v>14400000</v>
      </c>
      <c r="Z60" s="127" t="s">
        <v>259</v>
      </c>
      <c r="AA60" s="127" t="s">
        <v>194</v>
      </c>
      <c r="AB60" s="124" t="s">
        <v>58</v>
      </c>
      <c r="AC60" s="121" t="s">
        <v>102</v>
      </c>
      <c r="AD60" s="121" t="s">
        <v>491</v>
      </c>
      <c r="AE60" s="121" t="s">
        <v>105</v>
      </c>
      <c r="AF60" s="121" t="s">
        <v>275</v>
      </c>
      <c r="AG60" s="121" t="s">
        <v>58</v>
      </c>
      <c r="AH60" s="121" t="s">
        <v>490</v>
      </c>
      <c r="AI60" s="121"/>
      <c r="AJ60" s="121" t="s">
        <v>534</v>
      </c>
    </row>
    <row r="61" spans="1:36" x14ac:dyDescent="0.25">
      <c r="A61" s="16">
        <v>22</v>
      </c>
      <c r="B61" s="16" t="s">
        <v>770</v>
      </c>
      <c r="C61" s="146" t="s">
        <v>778</v>
      </c>
      <c r="D61" s="10" t="s">
        <v>135</v>
      </c>
      <c r="E61" s="10" t="s">
        <v>213</v>
      </c>
      <c r="F61" s="10" t="s">
        <v>337</v>
      </c>
      <c r="G61" s="10" t="s">
        <v>508</v>
      </c>
      <c r="H61" s="10" t="s">
        <v>338</v>
      </c>
      <c r="I61" s="10" t="s">
        <v>68</v>
      </c>
      <c r="J61" s="10" t="s">
        <v>509</v>
      </c>
      <c r="K61" s="10" t="s">
        <v>345</v>
      </c>
      <c r="L61" s="10" t="s">
        <v>346</v>
      </c>
      <c r="M61" s="10" t="s">
        <v>212</v>
      </c>
      <c r="N61" s="10" t="s">
        <v>136</v>
      </c>
      <c r="O61" s="10" t="s">
        <v>213</v>
      </c>
      <c r="P61" s="10" t="s">
        <v>446</v>
      </c>
      <c r="Q61" s="119">
        <v>-4.3679999999999994</v>
      </c>
      <c r="R61" s="119">
        <v>-70.033888888888882</v>
      </c>
      <c r="S61" s="121" t="s">
        <v>456</v>
      </c>
      <c r="T61" s="121" t="s">
        <v>477</v>
      </c>
      <c r="U61" s="121">
        <v>20</v>
      </c>
      <c r="V61" s="121" t="s">
        <v>258</v>
      </c>
      <c r="W61" s="124">
        <v>1.7</v>
      </c>
      <c r="X61" s="124">
        <v>8</v>
      </c>
      <c r="Y61" s="124">
        <v>160000</v>
      </c>
      <c r="Z61" s="127" t="s">
        <v>462</v>
      </c>
      <c r="AA61" s="127" t="s">
        <v>259</v>
      </c>
      <c r="AB61" s="124" t="s">
        <v>58</v>
      </c>
      <c r="AC61" s="121" t="s">
        <v>102</v>
      </c>
      <c r="AD61" s="121" t="s">
        <v>491</v>
      </c>
      <c r="AE61" s="121" t="s">
        <v>105</v>
      </c>
      <c r="AF61" s="121" t="s">
        <v>275</v>
      </c>
      <c r="AG61" s="121" t="s">
        <v>58</v>
      </c>
      <c r="AH61" s="121" t="s">
        <v>490</v>
      </c>
      <c r="AI61" s="121"/>
      <c r="AJ61" s="121" t="s">
        <v>534</v>
      </c>
    </row>
    <row r="62" spans="1:36" x14ac:dyDescent="0.25">
      <c r="A62" s="16">
        <v>23</v>
      </c>
      <c r="B62" s="16" t="s">
        <v>770</v>
      </c>
      <c r="C62" s="146" t="s">
        <v>778</v>
      </c>
      <c r="D62" s="10" t="s">
        <v>135</v>
      </c>
      <c r="E62" s="10" t="s">
        <v>213</v>
      </c>
      <c r="F62" s="10" t="s">
        <v>339</v>
      </c>
      <c r="G62" s="10" t="s">
        <v>480</v>
      </c>
      <c r="H62" s="10" t="s">
        <v>340</v>
      </c>
      <c r="I62" s="10" t="s">
        <v>68</v>
      </c>
      <c r="J62" s="10" t="s">
        <v>509</v>
      </c>
      <c r="K62" s="10" t="s">
        <v>345</v>
      </c>
      <c r="L62" s="10" t="s">
        <v>346</v>
      </c>
      <c r="M62" s="10" t="s">
        <v>212</v>
      </c>
      <c r="N62" s="10" t="s">
        <v>136</v>
      </c>
      <c r="O62" s="10" t="s">
        <v>213</v>
      </c>
      <c r="P62" s="10" t="s">
        <v>446</v>
      </c>
      <c r="Q62" s="119">
        <v>-8.7173888888888893</v>
      </c>
      <c r="R62" s="119">
        <v>-68.484444444444449</v>
      </c>
      <c r="S62" s="121" t="s">
        <v>456</v>
      </c>
      <c r="T62" s="121" t="s">
        <v>476</v>
      </c>
      <c r="U62" s="121">
        <v>108</v>
      </c>
      <c r="V62" s="121" t="s">
        <v>258</v>
      </c>
      <c r="W62" s="124">
        <v>1.7</v>
      </c>
      <c r="X62" s="124">
        <v>8</v>
      </c>
      <c r="Y62" s="124">
        <v>864000</v>
      </c>
      <c r="Z62" s="127" t="s">
        <v>462</v>
      </c>
      <c r="AA62" s="127" t="s">
        <v>259</v>
      </c>
      <c r="AB62" s="124" t="s">
        <v>58</v>
      </c>
      <c r="AC62" s="121" t="s">
        <v>102</v>
      </c>
      <c r="AD62" s="121" t="s">
        <v>491</v>
      </c>
      <c r="AE62" s="121" t="s">
        <v>105</v>
      </c>
      <c r="AF62" s="121" t="s">
        <v>275</v>
      </c>
      <c r="AG62" s="121" t="s">
        <v>58</v>
      </c>
      <c r="AH62" s="121" t="s">
        <v>490</v>
      </c>
      <c r="AI62" s="121"/>
      <c r="AJ62" s="121" t="s">
        <v>534</v>
      </c>
    </row>
    <row r="63" spans="1:36" x14ac:dyDescent="0.25">
      <c r="A63" s="16">
        <v>24</v>
      </c>
      <c r="B63" s="16" t="s">
        <v>770</v>
      </c>
      <c r="C63" s="146" t="s">
        <v>778</v>
      </c>
      <c r="D63" s="10" t="s">
        <v>135</v>
      </c>
      <c r="E63" s="10" t="s">
        <v>213</v>
      </c>
      <c r="F63" s="10" t="s">
        <v>341</v>
      </c>
      <c r="G63" s="10" t="s">
        <v>481</v>
      </c>
      <c r="H63" s="10" t="s">
        <v>99</v>
      </c>
      <c r="I63" s="10" t="s">
        <v>68</v>
      </c>
      <c r="J63" s="10" t="s">
        <v>509</v>
      </c>
      <c r="K63" s="10" t="s">
        <v>345</v>
      </c>
      <c r="L63" s="10" t="s">
        <v>346</v>
      </c>
      <c r="M63" s="10" t="s">
        <v>212</v>
      </c>
      <c r="N63" s="10" t="s">
        <v>136</v>
      </c>
      <c r="O63" s="10" t="s">
        <v>213</v>
      </c>
      <c r="P63" s="10" t="s">
        <v>446</v>
      </c>
      <c r="Q63" s="119">
        <v>-4.8816660000000001</v>
      </c>
      <c r="R63" s="119">
        <v>-66.896635000000003</v>
      </c>
      <c r="S63" s="121" t="s">
        <v>456</v>
      </c>
      <c r="T63" s="121" t="s">
        <v>475</v>
      </c>
      <c r="U63" s="121">
        <v>1200</v>
      </c>
      <c r="V63" s="121" t="s">
        <v>258</v>
      </c>
      <c r="W63" s="124">
        <v>1.7</v>
      </c>
      <c r="X63" s="124">
        <v>8</v>
      </c>
      <c r="Y63" s="124">
        <v>9600000</v>
      </c>
      <c r="Z63" s="127" t="s">
        <v>462</v>
      </c>
      <c r="AA63" s="127" t="s">
        <v>259</v>
      </c>
      <c r="AB63" s="124" t="s">
        <v>58</v>
      </c>
      <c r="AC63" s="121" t="s">
        <v>102</v>
      </c>
      <c r="AD63" s="121" t="s">
        <v>491</v>
      </c>
      <c r="AE63" s="121" t="s">
        <v>105</v>
      </c>
      <c r="AF63" s="121" t="s">
        <v>275</v>
      </c>
      <c r="AG63" s="121" t="s">
        <v>58</v>
      </c>
      <c r="AH63" s="121" t="s">
        <v>490</v>
      </c>
      <c r="AI63" s="121"/>
      <c r="AJ63" s="121" t="s">
        <v>534</v>
      </c>
    </row>
    <row r="64" spans="1:36" x14ac:dyDescent="0.25">
      <c r="A64" s="16">
        <v>25</v>
      </c>
      <c r="B64" s="16" t="s">
        <v>770</v>
      </c>
      <c r="C64" s="146" t="s">
        <v>778</v>
      </c>
      <c r="D64" s="10" t="s">
        <v>135</v>
      </c>
      <c r="E64" s="10" t="s">
        <v>213</v>
      </c>
      <c r="F64" s="10" t="s">
        <v>342</v>
      </c>
      <c r="G64" s="10" t="s">
        <v>482</v>
      </c>
      <c r="H64" s="10" t="s">
        <v>173</v>
      </c>
      <c r="I64" s="10" t="s">
        <v>68</v>
      </c>
      <c r="J64" s="10" t="s">
        <v>509</v>
      </c>
      <c r="K64" s="10" t="s">
        <v>224</v>
      </c>
      <c r="L64" s="10" t="s">
        <v>346</v>
      </c>
      <c r="M64" s="10" t="s">
        <v>212</v>
      </c>
      <c r="N64" s="10" t="s">
        <v>136</v>
      </c>
      <c r="O64" s="10" t="s">
        <v>213</v>
      </c>
      <c r="P64" s="10" t="s">
        <v>446</v>
      </c>
      <c r="Q64" s="119">
        <v>-3.8333333333333335</v>
      </c>
      <c r="R64" s="119">
        <v>-62.05</v>
      </c>
      <c r="S64" s="121" t="s">
        <v>456</v>
      </c>
      <c r="T64" s="121" t="s">
        <v>58</v>
      </c>
      <c r="U64" s="121" t="s">
        <v>516</v>
      </c>
      <c r="V64" s="121" t="s">
        <v>258</v>
      </c>
      <c r="W64" s="124">
        <v>1.7</v>
      </c>
      <c r="X64" s="124">
        <v>8</v>
      </c>
      <c r="Y64" s="124" t="s">
        <v>58</v>
      </c>
      <c r="Z64" s="127" t="s">
        <v>462</v>
      </c>
      <c r="AA64" s="127" t="s">
        <v>259</v>
      </c>
      <c r="AB64" s="124" t="s">
        <v>58</v>
      </c>
      <c r="AC64" s="121" t="s">
        <v>102</v>
      </c>
      <c r="AD64" s="121" t="s">
        <v>491</v>
      </c>
      <c r="AE64" s="121" t="s">
        <v>105</v>
      </c>
      <c r="AF64" s="121" t="s">
        <v>275</v>
      </c>
      <c r="AG64" s="121" t="s">
        <v>58</v>
      </c>
      <c r="AH64" s="121" t="s">
        <v>490</v>
      </c>
      <c r="AI64" s="121"/>
      <c r="AJ64" s="121" t="s">
        <v>534</v>
      </c>
    </row>
    <row r="65" spans="1:36" x14ac:dyDescent="0.25">
      <c r="A65" s="16">
        <v>26</v>
      </c>
      <c r="B65" s="16" t="s">
        <v>770</v>
      </c>
      <c r="C65" s="146" t="s">
        <v>778</v>
      </c>
      <c r="D65" s="10" t="s">
        <v>135</v>
      </c>
      <c r="E65" s="10" t="s">
        <v>213</v>
      </c>
      <c r="F65" s="10" t="s">
        <v>343</v>
      </c>
      <c r="G65" s="10" t="s">
        <v>58</v>
      </c>
      <c r="H65" s="10" t="s">
        <v>173</v>
      </c>
      <c r="I65" s="10" t="s">
        <v>68</v>
      </c>
      <c r="J65" s="10" t="s">
        <v>509</v>
      </c>
      <c r="K65" s="10" t="s">
        <v>345</v>
      </c>
      <c r="L65" s="10" t="s">
        <v>346</v>
      </c>
      <c r="M65" s="10" t="s">
        <v>212</v>
      </c>
      <c r="N65" s="10" t="s">
        <v>136</v>
      </c>
      <c r="O65" s="10" t="s">
        <v>213</v>
      </c>
      <c r="P65" s="10" t="s">
        <v>446</v>
      </c>
      <c r="Q65" s="119">
        <v>-3.8430460000000002</v>
      </c>
      <c r="R65" s="119">
        <v>-62.063429999999997</v>
      </c>
      <c r="S65" s="121" t="s">
        <v>456</v>
      </c>
      <c r="T65" s="121" t="s">
        <v>475</v>
      </c>
      <c r="U65" s="121">
        <v>27000</v>
      </c>
      <c r="V65" s="121" t="s">
        <v>258</v>
      </c>
      <c r="W65" s="124">
        <v>1.7</v>
      </c>
      <c r="X65" s="124">
        <v>8</v>
      </c>
      <c r="Y65" s="124">
        <v>216000000</v>
      </c>
      <c r="Z65" s="127" t="s">
        <v>259</v>
      </c>
      <c r="AA65" s="127" t="s">
        <v>194</v>
      </c>
      <c r="AB65" s="124" t="s">
        <v>58</v>
      </c>
      <c r="AC65" s="121" t="s">
        <v>102</v>
      </c>
      <c r="AD65" s="121" t="s">
        <v>491</v>
      </c>
      <c r="AE65" s="121" t="s">
        <v>105</v>
      </c>
      <c r="AF65" s="121" t="s">
        <v>275</v>
      </c>
      <c r="AG65" s="121" t="s">
        <v>58</v>
      </c>
      <c r="AH65" s="121" t="s">
        <v>490</v>
      </c>
      <c r="AI65" s="121"/>
      <c r="AJ65" s="121" t="s">
        <v>534</v>
      </c>
    </row>
    <row r="66" spans="1:36" x14ac:dyDescent="0.25">
      <c r="A66" s="16">
        <v>27</v>
      </c>
      <c r="B66" s="16" t="s">
        <v>770</v>
      </c>
      <c r="C66" s="146" t="s">
        <v>778</v>
      </c>
      <c r="D66" s="10" t="s">
        <v>135</v>
      </c>
      <c r="E66" s="10" t="s">
        <v>213</v>
      </c>
      <c r="F66" s="10" t="s">
        <v>347</v>
      </c>
      <c r="G66" s="10" t="s">
        <v>483</v>
      </c>
      <c r="H66" s="10" t="s">
        <v>164</v>
      </c>
      <c r="I66" s="10" t="s">
        <v>68</v>
      </c>
      <c r="J66" s="10" t="s">
        <v>509</v>
      </c>
      <c r="K66" s="10" t="s">
        <v>345</v>
      </c>
      <c r="L66" s="10" t="s">
        <v>346</v>
      </c>
      <c r="M66" s="10" t="s">
        <v>212</v>
      </c>
      <c r="N66" s="10" t="s">
        <v>136</v>
      </c>
      <c r="O66" s="10" t="s">
        <v>213</v>
      </c>
      <c r="P66" s="10" t="s">
        <v>446</v>
      </c>
      <c r="Q66" s="119">
        <v>-7.5004722222222222</v>
      </c>
      <c r="R66" s="119">
        <v>-63.017722222222218</v>
      </c>
      <c r="S66" s="121" t="s">
        <v>668</v>
      </c>
      <c r="T66" s="121" t="s">
        <v>476</v>
      </c>
      <c r="U66" s="121">
        <v>600</v>
      </c>
      <c r="V66" s="121" t="s">
        <v>258</v>
      </c>
      <c r="W66" s="124">
        <v>1.7</v>
      </c>
      <c r="X66" s="124">
        <v>8</v>
      </c>
      <c r="Y66" s="124">
        <v>4800000</v>
      </c>
      <c r="Z66" s="127" t="s">
        <v>259</v>
      </c>
      <c r="AA66" s="127" t="s">
        <v>194</v>
      </c>
      <c r="AB66" s="124" t="s">
        <v>58</v>
      </c>
      <c r="AC66" s="121" t="s">
        <v>102</v>
      </c>
      <c r="AD66" s="121" t="s">
        <v>491</v>
      </c>
      <c r="AE66" s="121" t="s">
        <v>105</v>
      </c>
      <c r="AF66" s="121" t="s">
        <v>275</v>
      </c>
      <c r="AG66" s="121" t="s">
        <v>58</v>
      </c>
      <c r="AH66" s="121" t="s">
        <v>490</v>
      </c>
      <c r="AI66" s="121"/>
      <c r="AJ66" s="121" t="s">
        <v>534</v>
      </c>
    </row>
    <row r="67" spans="1:36" x14ac:dyDescent="0.25">
      <c r="A67" s="16">
        <v>28</v>
      </c>
      <c r="B67" s="16" t="s">
        <v>770</v>
      </c>
      <c r="C67" s="146" t="s">
        <v>778</v>
      </c>
      <c r="D67" s="10" t="s">
        <v>135</v>
      </c>
      <c r="E67" s="10" t="s">
        <v>213</v>
      </c>
      <c r="F67" s="10" t="s">
        <v>348</v>
      </c>
      <c r="G67" s="10" t="s">
        <v>58</v>
      </c>
      <c r="H67" s="10" t="s">
        <v>164</v>
      </c>
      <c r="I67" s="10" t="s">
        <v>68</v>
      </c>
      <c r="J67" s="10" t="s">
        <v>509</v>
      </c>
      <c r="K67" s="10" t="s">
        <v>345</v>
      </c>
      <c r="L67" s="10" t="s">
        <v>346</v>
      </c>
      <c r="M67" s="10" t="s">
        <v>212</v>
      </c>
      <c r="N67" s="10" t="s">
        <v>136</v>
      </c>
      <c r="O67" s="10" t="s">
        <v>213</v>
      </c>
      <c r="P67" s="10" t="s">
        <v>446</v>
      </c>
      <c r="Q67" s="119">
        <v>-7.5122249999999999</v>
      </c>
      <c r="R67" s="119">
        <v>-63.026698000000003</v>
      </c>
      <c r="S67" s="121" t="s">
        <v>668</v>
      </c>
      <c r="T67" s="121" t="s">
        <v>476</v>
      </c>
      <c r="U67" s="121">
        <v>700</v>
      </c>
      <c r="V67" s="121" t="s">
        <v>258</v>
      </c>
      <c r="W67" s="124">
        <v>1.7</v>
      </c>
      <c r="X67" s="124">
        <v>8</v>
      </c>
      <c r="Y67" s="124">
        <v>5600000</v>
      </c>
      <c r="Z67" s="127" t="s">
        <v>462</v>
      </c>
      <c r="AA67" s="127" t="s">
        <v>259</v>
      </c>
      <c r="AB67" s="124" t="s">
        <v>58</v>
      </c>
      <c r="AC67" s="121" t="s">
        <v>102</v>
      </c>
      <c r="AD67" s="121" t="s">
        <v>491</v>
      </c>
      <c r="AE67" s="121" t="s">
        <v>105</v>
      </c>
      <c r="AF67" s="121" t="s">
        <v>275</v>
      </c>
      <c r="AG67" s="121" t="s">
        <v>58</v>
      </c>
      <c r="AH67" s="121" t="s">
        <v>490</v>
      </c>
      <c r="AI67" s="121"/>
      <c r="AJ67" s="121" t="s">
        <v>534</v>
      </c>
    </row>
    <row r="68" spans="1:36" x14ac:dyDescent="0.25">
      <c r="A68" s="16">
        <v>29</v>
      </c>
      <c r="B68" s="16" t="s">
        <v>770</v>
      </c>
      <c r="C68" s="146" t="s">
        <v>778</v>
      </c>
      <c r="D68" s="10" t="s">
        <v>135</v>
      </c>
      <c r="E68" s="10" t="s">
        <v>213</v>
      </c>
      <c r="F68" s="10" t="s">
        <v>349</v>
      </c>
      <c r="G68" s="10" t="s">
        <v>484</v>
      </c>
      <c r="H68" s="10" t="s">
        <v>182</v>
      </c>
      <c r="I68" s="10" t="s">
        <v>68</v>
      </c>
      <c r="J68" s="10" t="s">
        <v>509</v>
      </c>
      <c r="K68" s="10" t="s">
        <v>345</v>
      </c>
      <c r="L68" s="10" t="s">
        <v>346</v>
      </c>
      <c r="M68" s="10" t="s">
        <v>212</v>
      </c>
      <c r="N68" s="10" t="s">
        <v>136</v>
      </c>
      <c r="O68" s="10" t="s">
        <v>213</v>
      </c>
      <c r="P68" s="10" t="s">
        <v>446</v>
      </c>
      <c r="Q68" s="119">
        <v>-3.4833333333333334</v>
      </c>
      <c r="R68" s="119">
        <v>-60.6</v>
      </c>
      <c r="S68" s="121" t="s">
        <v>668</v>
      </c>
      <c r="T68" s="121" t="s">
        <v>58</v>
      </c>
      <c r="U68" s="121" t="s">
        <v>58</v>
      </c>
      <c r="V68" s="121" t="s">
        <v>58</v>
      </c>
      <c r="W68" s="124" t="s">
        <v>58</v>
      </c>
      <c r="X68" s="124" t="s">
        <v>58</v>
      </c>
      <c r="Y68" s="124" t="s">
        <v>58</v>
      </c>
      <c r="Z68" s="127" t="s">
        <v>462</v>
      </c>
      <c r="AA68" s="127" t="s">
        <v>259</v>
      </c>
      <c r="AB68" s="124" t="s">
        <v>58</v>
      </c>
      <c r="AC68" s="121" t="s">
        <v>102</v>
      </c>
      <c r="AD68" s="121" t="s">
        <v>491</v>
      </c>
      <c r="AE68" s="121" t="s">
        <v>105</v>
      </c>
      <c r="AF68" s="121" t="s">
        <v>275</v>
      </c>
      <c r="AG68" s="121" t="s">
        <v>58</v>
      </c>
      <c r="AH68" s="121" t="s">
        <v>490</v>
      </c>
      <c r="AI68" s="121"/>
      <c r="AJ68" s="121"/>
    </row>
    <row r="69" spans="1:36" x14ac:dyDescent="0.25">
      <c r="A69" s="16">
        <v>30</v>
      </c>
      <c r="B69" s="16" t="s">
        <v>770</v>
      </c>
      <c r="C69" s="146" t="s">
        <v>778</v>
      </c>
      <c r="D69" s="10" t="s">
        <v>135</v>
      </c>
      <c r="E69" s="10" t="s">
        <v>213</v>
      </c>
      <c r="F69" s="10" t="s">
        <v>350</v>
      </c>
      <c r="G69" s="10" t="s">
        <v>485</v>
      </c>
      <c r="H69" s="10" t="s">
        <v>182</v>
      </c>
      <c r="I69" s="10" t="s">
        <v>68</v>
      </c>
      <c r="J69" s="10" t="s">
        <v>509</v>
      </c>
      <c r="K69" s="10" t="s">
        <v>345</v>
      </c>
      <c r="L69" s="10" t="s">
        <v>346</v>
      </c>
      <c r="M69" s="10" t="s">
        <v>212</v>
      </c>
      <c r="N69" s="10" t="s">
        <v>136</v>
      </c>
      <c r="O69" s="10" t="s">
        <v>213</v>
      </c>
      <c r="P69" s="10" t="s">
        <v>446</v>
      </c>
      <c r="Q69" s="119">
        <v>-3.2833333333333332</v>
      </c>
      <c r="R69" s="119">
        <v>-60.617444444444445</v>
      </c>
      <c r="S69" s="121" t="s">
        <v>668</v>
      </c>
      <c r="T69" s="121" t="s">
        <v>58</v>
      </c>
      <c r="U69" s="121" t="s">
        <v>58</v>
      </c>
      <c r="V69" s="121" t="s">
        <v>58</v>
      </c>
      <c r="W69" s="124" t="s">
        <v>58</v>
      </c>
      <c r="X69" s="124" t="s">
        <v>58</v>
      </c>
      <c r="Y69" s="124" t="s">
        <v>58</v>
      </c>
      <c r="Z69" s="127" t="s">
        <v>462</v>
      </c>
      <c r="AA69" s="127" t="s">
        <v>259</v>
      </c>
      <c r="AB69" s="124" t="s">
        <v>58</v>
      </c>
      <c r="AC69" s="121" t="s">
        <v>102</v>
      </c>
      <c r="AD69" s="121" t="s">
        <v>491</v>
      </c>
      <c r="AE69" s="121" t="s">
        <v>105</v>
      </c>
      <c r="AF69" s="121" t="s">
        <v>275</v>
      </c>
      <c r="AG69" s="121" t="s">
        <v>58</v>
      </c>
      <c r="AH69" s="121" t="s">
        <v>490</v>
      </c>
      <c r="AI69" s="121"/>
      <c r="AJ69" s="121"/>
    </row>
    <row r="70" spans="1:36" x14ac:dyDescent="0.25">
      <c r="A70" s="16">
        <v>31</v>
      </c>
      <c r="B70" s="16" t="s">
        <v>770</v>
      </c>
      <c r="C70" s="146" t="s">
        <v>778</v>
      </c>
      <c r="D70" s="10" t="s">
        <v>135</v>
      </c>
      <c r="E70" s="10" t="s">
        <v>213</v>
      </c>
      <c r="F70" s="10" t="s">
        <v>351</v>
      </c>
      <c r="G70" s="10" t="s">
        <v>526</v>
      </c>
      <c r="H70" s="10" t="s">
        <v>182</v>
      </c>
      <c r="I70" s="10" t="s">
        <v>68</v>
      </c>
      <c r="J70" s="10" t="s">
        <v>509</v>
      </c>
      <c r="K70" s="10" t="s">
        <v>345</v>
      </c>
      <c r="L70" s="10" t="s">
        <v>346</v>
      </c>
      <c r="M70" s="10" t="s">
        <v>212</v>
      </c>
      <c r="N70" s="10" t="s">
        <v>136</v>
      </c>
      <c r="O70" s="10" t="s">
        <v>213</v>
      </c>
      <c r="P70" s="10" t="s">
        <v>446</v>
      </c>
      <c r="Q70" s="119">
        <v>-3.4666666666666668</v>
      </c>
      <c r="R70" s="119">
        <v>-61.06666666666667</v>
      </c>
      <c r="S70" s="121" t="s">
        <v>668</v>
      </c>
      <c r="T70" s="121" t="s">
        <v>58</v>
      </c>
      <c r="U70" s="121" t="s">
        <v>58</v>
      </c>
      <c r="V70" s="121" t="s">
        <v>58</v>
      </c>
      <c r="W70" s="124" t="s">
        <v>58</v>
      </c>
      <c r="X70" s="124" t="s">
        <v>58</v>
      </c>
      <c r="Y70" s="124" t="s">
        <v>58</v>
      </c>
      <c r="Z70" s="127" t="s">
        <v>462</v>
      </c>
      <c r="AA70" s="127" t="s">
        <v>259</v>
      </c>
      <c r="AB70" s="124" t="s">
        <v>58</v>
      </c>
      <c r="AC70" s="121" t="s">
        <v>102</v>
      </c>
      <c r="AD70" s="121" t="s">
        <v>491</v>
      </c>
      <c r="AE70" s="121" t="s">
        <v>105</v>
      </c>
      <c r="AF70" s="121" t="s">
        <v>275</v>
      </c>
      <c r="AG70" s="121" t="s">
        <v>58</v>
      </c>
      <c r="AH70" s="121" t="s">
        <v>490</v>
      </c>
      <c r="AI70" s="121"/>
      <c r="AJ70" s="121"/>
    </row>
    <row r="71" spans="1:36" x14ac:dyDescent="0.25">
      <c r="A71" s="16">
        <v>32</v>
      </c>
      <c r="B71" s="16" t="s">
        <v>770</v>
      </c>
      <c r="C71" s="146" t="s">
        <v>778</v>
      </c>
      <c r="D71" s="10" t="s">
        <v>135</v>
      </c>
      <c r="E71" s="10" t="s">
        <v>213</v>
      </c>
      <c r="F71" s="10" t="s">
        <v>352</v>
      </c>
      <c r="G71" s="10" t="s">
        <v>486</v>
      </c>
      <c r="H71" s="10" t="s">
        <v>353</v>
      </c>
      <c r="I71" s="10" t="s">
        <v>68</v>
      </c>
      <c r="J71" s="10" t="s">
        <v>509</v>
      </c>
      <c r="K71" s="10" t="s">
        <v>345</v>
      </c>
      <c r="L71" s="10" t="s">
        <v>346</v>
      </c>
      <c r="M71" s="10" t="s">
        <v>212</v>
      </c>
      <c r="N71" s="10" t="s">
        <v>136</v>
      </c>
      <c r="O71" s="10" t="s">
        <v>213</v>
      </c>
      <c r="P71" s="10" t="s">
        <v>446</v>
      </c>
      <c r="Q71" s="119">
        <v>-7.2515916666666671</v>
      </c>
      <c r="R71" s="119">
        <v>-64.783955555555551</v>
      </c>
      <c r="S71" s="121" t="s">
        <v>668</v>
      </c>
      <c r="T71" s="121" t="s">
        <v>477</v>
      </c>
      <c r="U71" s="121">
        <v>5</v>
      </c>
      <c r="V71" s="121" t="s">
        <v>258</v>
      </c>
      <c r="W71" s="124">
        <v>1.7</v>
      </c>
      <c r="X71" s="124">
        <v>8</v>
      </c>
      <c r="Y71" s="124">
        <v>40000</v>
      </c>
      <c r="Z71" s="127" t="s">
        <v>462</v>
      </c>
      <c r="AA71" s="127" t="s">
        <v>259</v>
      </c>
      <c r="AB71" s="124" t="s">
        <v>58</v>
      </c>
      <c r="AC71" s="121" t="s">
        <v>102</v>
      </c>
      <c r="AD71" s="121" t="s">
        <v>491</v>
      </c>
      <c r="AE71" s="121" t="s">
        <v>105</v>
      </c>
      <c r="AF71" s="121" t="s">
        <v>275</v>
      </c>
      <c r="AG71" s="121" t="s">
        <v>58</v>
      </c>
      <c r="AH71" s="121" t="s">
        <v>490</v>
      </c>
      <c r="AI71" s="121"/>
      <c r="AJ71" s="121" t="s">
        <v>534</v>
      </c>
    </row>
    <row r="72" spans="1:36" x14ac:dyDescent="0.25">
      <c r="A72" s="16">
        <v>33</v>
      </c>
      <c r="B72" s="16" t="s">
        <v>770</v>
      </c>
      <c r="C72" s="146" t="s">
        <v>778</v>
      </c>
      <c r="D72" s="10" t="s">
        <v>135</v>
      </c>
      <c r="E72" s="10" t="s">
        <v>213</v>
      </c>
      <c r="F72" s="10" t="s">
        <v>175</v>
      </c>
      <c r="G72" s="10" t="s">
        <v>354</v>
      </c>
      <c r="H72" s="10" t="s">
        <v>112</v>
      </c>
      <c r="I72" s="10" t="s">
        <v>68</v>
      </c>
      <c r="J72" s="10" t="s">
        <v>509</v>
      </c>
      <c r="K72" s="10" t="s">
        <v>224</v>
      </c>
      <c r="L72" s="10" t="s">
        <v>346</v>
      </c>
      <c r="M72" s="10" t="s">
        <v>212</v>
      </c>
      <c r="N72" s="10" t="s">
        <v>136</v>
      </c>
      <c r="O72" s="10" t="s">
        <v>213</v>
      </c>
      <c r="P72" s="10" t="s">
        <v>446</v>
      </c>
      <c r="Q72" s="119">
        <v>-8.3681388888888897</v>
      </c>
      <c r="R72" s="119">
        <v>-65.901499999999999</v>
      </c>
      <c r="S72" s="121" t="s">
        <v>668</v>
      </c>
      <c r="T72" s="121" t="s">
        <v>477</v>
      </c>
      <c r="U72" s="121">
        <v>50</v>
      </c>
      <c r="V72" s="121" t="s">
        <v>258</v>
      </c>
      <c r="W72" s="124">
        <v>1.7</v>
      </c>
      <c r="X72" s="124">
        <v>8</v>
      </c>
      <c r="Y72" s="124">
        <v>400000</v>
      </c>
      <c r="Z72" s="127" t="s">
        <v>462</v>
      </c>
      <c r="AA72" s="127" t="s">
        <v>259</v>
      </c>
      <c r="AB72" s="124" t="s">
        <v>58</v>
      </c>
      <c r="AC72" s="121" t="s">
        <v>102</v>
      </c>
      <c r="AD72" s="121" t="s">
        <v>491</v>
      </c>
      <c r="AE72" s="121" t="s">
        <v>105</v>
      </c>
      <c r="AF72" s="121" t="s">
        <v>275</v>
      </c>
      <c r="AG72" s="121" t="s">
        <v>58</v>
      </c>
      <c r="AH72" s="121" t="s">
        <v>490</v>
      </c>
      <c r="AI72" s="121"/>
      <c r="AJ72" s="121" t="s">
        <v>534</v>
      </c>
    </row>
    <row r="73" spans="1:36" x14ac:dyDescent="0.25">
      <c r="A73" s="16">
        <v>34</v>
      </c>
      <c r="B73" s="16" t="s">
        <v>238</v>
      </c>
      <c r="C73" s="146" t="s">
        <v>778</v>
      </c>
      <c r="D73" s="10" t="s">
        <v>135</v>
      </c>
      <c r="E73" s="10" t="s">
        <v>213</v>
      </c>
      <c r="F73" s="10" t="s">
        <v>240</v>
      </c>
      <c r="G73" s="10" t="s">
        <v>507</v>
      </c>
      <c r="H73" s="10" t="s">
        <v>187</v>
      </c>
      <c r="I73" s="10" t="s">
        <v>145</v>
      </c>
      <c r="J73" s="10" t="s">
        <v>438</v>
      </c>
      <c r="K73" s="10" t="s">
        <v>673</v>
      </c>
      <c r="L73" s="10" t="s">
        <v>677</v>
      </c>
      <c r="M73" s="10" t="s">
        <v>685</v>
      </c>
      <c r="N73" s="10" t="s">
        <v>136</v>
      </c>
      <c r="O73" s="10" t="s">
        <v>213</v>
      </c>
      <c r="P73" s="10" t="s">
        <v>446</v>
      </c>
      <c r="Q73" s="119">
        <v>-2.4170277777777778</v>
      </c>
      <c r="R73" s="119">
        <v>-48.234666666666669</v>
      </c>
      <c r="S73" s="121" t="s">
        <v>668</v>
      </c>
      <c r="T73" s="121" t="s">
        <v>475</v>
      </c>
      <c r="U73" s="121">
        <v>674</v>
      </c>
      <c r="V73" s="121" t="s">
        <v>258</v>
      </c>
      <c r="W73" s="124">
        <v>1.2</v>
      </c>
      <c r="X73" s="124">
        <v>8</v>
      </c>
      <c r="Y73" s="124">
        <v>5392000</v>
      </c>
      <c r="Z73" s="127" t="s">
        <v>440</v>
      </c>
      <c r="AA73" s="127" t="s">
        <v>679</v>
      </c>
      <c r="AB73" s="124" t="s">
        <v>686</v>
      </c>
      <c r="AC73" s="121" t="s">
        <v>102</v>
      </c>
      <c r="AD73" s="121" t="s">
        <v>674</v>
      </c>
      <c r="AE73" s="121" t="s">
        <v>105</v>
      </c>
      <c r="AF73" s="121" t="s">
        <v>675</v>
      </c>
      <c r="AG73" s="121" t="s">
        <v>676</v>
      </c>
      <c r="AH73" s="121" t="s">
        <v>559</v>
      </c>
      <c r="AI73" s="121"/>
      <c r="AJ73" s="121"/>
    </row>
    <row r="74" spans="1:36" x14ac:dyDescent="0.25">
      <c r="A74" s="16">
        <v>35</v>
      </c>
      <c r="B74" s="16" t="s">
        <v>226</v>
      </c>
      <c r="C74" s="146" t="s">
        <v>778</v>
      </c>
      <c r="D74" s="10" t="s">
        <v>135</v>
      </c>
      <c r="E74" s="10" t="s">
        <v>213</v>
      </c>
      <c r="F74" s="10" t="s">
        <v>474</v>
      </c>
      <c r="G74" s="10" t="s">
        <v>232</v>
      </c>
      <c r="H74" s="10" t="s">
        <v>370</v>
      </c>
      <c r="I74" s="10" t="s">
        <v>206</v>
      </c>
      <c r="J74" s="10" t="s">
        <v>74</v>
      </c>
      <c r="K74" s="10" t="s">
        <v>396</v>
      </c>
      <c r="L74" s="10" t="s">
        <v>434</v>
      </c>
      <c r="M74" s="10" t="s">
        <v>435</v>
      </c>
      <c r="N74" s="10" t="s">
        <v>136</v>
      </c>
      <c r="O74" s="10" t="s">
        <v>213</v>
      </c>
      <c r="P74" s="10" t="s">
        <v>446</v>
      </c>
      <c r="Q74" s="119">
        <v>0.86692500000000006</v>
      </c>
      <c r="R74" s="119">
        <v>-50.050649999999997</v>
      </c>
      <c r="S74" s="121" t="s">
        <v>668</v>
      </c>
      <c r="T74" s="121" t="s">
        <v>477</v>
      </c>
      <c r="U74" s="121">
        <v>10</v>
      </c>
      <c r="V74" s="121" t="s">
        <v>258</v>
      </c>
      <c r="W74" s="124">
        <v>1.7</v>
      </c>
      <c r="X74" s="124">
        <v>10</v>
      </c>
      <c r="Y74" s="124">
        <v>100000</v>
      </c>
      <c r="Z74" s="127" t="s">
        <v>58</v>
      </c>
      <c r="AA74" s="127" t="s">
        <v>58</v>
      </c>
      <c r="AB74" s="124" t="s">
        <v>58</v>
      </c>
      <c r="AC74" s="121" t="s">
        <v>102</v>
      </c>
      <c r="AD74" s="121" t="s">
        <v>58</v>
      </c>
      <c r="AE74" s="121" t="s">
        <v>144</v>
      </c>
      <c r="AF74" s="121" t="s">
        <v>275</v>
      </c>
      <c r="AG74" s="121" t="s">
        <v>506</v>
      </c>
      <c r="AH74" s="121" t="s">
        <v>490</v>
      </c>
      <c r="AI74" s="121"/>
      <c r="AJ74" s="121" t="s">
        <v>535</v>
      </c>
    </row>
    <row r="75" spans="1:36" x14ac:dyDescent="0.25">
      <c r="A75" s="16">
        <v>36</v>
      </c>
      <c r="B75" s="16" t="s">
        <v>156</v>
      </c>
      <c r="C75" s="146" t="s">
        <v>778</v>
      </c>
      <c r="D75" s="10" t="s">
        <v>135</v>
      </c>
      <c r="E75" s="10" t="s">
        <v>213</v>
      </c>
      <c r="F75" s="10" t="s">
        <v>158</v>
      </c>
      <c r="G75" s="10" t="s">
        <v>210</v>
      </c>
      <c r="H75" s="10" t="s">
        <v>211</v>
      </c>
      <c r="I75" s="10" t="s">
        <v>68</v>
      </c>
      <c r="J75" s="10" t="s">
        <v>425</v>
      </c>
      <c r="K75" s="10" t="s">
        <v>396</v>
      </c>
      <c r="L75" s="10" t="s">
        <v>346</v>
      </c>
      <c r="M75" s="10" t="s">
        <v>212</v>
      </c>
      <c r="N75" s="10" t="s">
        <v>136</v>
      </c>
      <c r="O75" s="10" t="s">
        <v>213</v>
      </c>
      <c r="P75" s="10" t="s">
        <v>446</v>
      </c>
      <c r="Q75" s="119">
        <v>-3.134811111111111</v>
      </c>
      <c r="R75" s="119">
        <v>-59.984983333333332</v>
      </c>
      <c r="S75" s="121" t="s">
        <v>668</v>
      </c>
      <c r="T75" s="121" t="s">
        <v>58</v>
      </c>
      <c r="U75" s="121" t="s">
        <v>58</v>
      </c>
      <c r="V75" s="121" t="s">
        <v>58</v>
      </c>
      <c r="W75" s="124" t="s">
        <v>58</v>
      </c>
      <c r="X75" s="124" t="s">
        <v>58</v>
      </c>
      <c r="Y75" s="124" t="s">
        <v>58</v>
      </c>
      <c r="Z75" s="127" t="s">
        <v>462</v>
      </c>
      <c r="AA75" s="127" t="s">
        <v>207</v>
      </c>
      <c r="AB75" s="124" t="s">
        <v>58</v>
      </c>
      <c r="AC75" s="121" t="s">
        <v>58</v>
      </c>
      <c r="AD75" s="121" t="s">
        <v>58</v>
      </c>
      <c r="AE75" s="121" t="s">
        <v>153</v>
      </c>
      <c r="AF75" s="121" t="s">
        <v>275</v>
      </c>
      <c r="AG75" s="121" t="s">
        <v>506</v>
      </c>
      <c r="AH75" s="121" t="s">
        <v>490</v>
      </c>
      <c r="AI75" s="121"/>
      <c r="AJ75" s="121"/>
    </row>
    <row r="76" spans="1:36" x14ac:dyDescent="0.25">
      <c r="A76" s="16">
        <v>37</v>
      </c>
      <c r="B76" s="16" t="s">
        <v>698</v>
      </c>
      <c r="C76" s="146" t="s">
        <v>778</v>
      </c>
      <c r="D76" s="10" t="s">
        <v>135</v>
      </c>
      <c r="E76" s="10" t="s">
        <v>663</v>
      </c>
      <c r="F76" s="10" t="s">
        <v>623</v>
      </c>
      <c r="G76" s="10" t="s">
        <v>624</v>
      </c>
      <c r="H76" s="10" t="s">
        <v>625</v>
      </c>
      <c r="I76" s="10" t="s">
        <v>145</v>
      </c>
      <c r="J76" s="10" t="s">
        <v>52</v>
      </c>
      <c r="K76" s="10" t="s">
        <v>171</v>
      </c>
      <c r="L76" s="10" t="s">
        <v>664</v>
      </c>
      <c r="M76" s="10" t="s">
        <v>665</v>
      </c>
      <c r="N76" s="10" t="s">
        <v>666</v>
      </c>
      <c r="O76" s="10" t="s">
        <v>663</v>
      </c>
      <c r="P76" s="10" t="s">
        <v>667</v>
      </c>
      <c r="Q76" s="119">
        <v>-6.0733490000000003</v>
      </c>
      <c r="R76" s="119">
        <v>-49.895859000000002</v>
      </c>
      <c r="S76" s="121" t="s">
        <v>668</v>
      </c>
      <c r="T76" s="121" t="s">
        <v>477</v>
      </c>
      <c r="U76" s="121" t="s">
        <v>58</v>
      </c>
      <c r="V76" s="121" t="s">
        <v>58</v>
      </c>
      <c r="W76" s="124"/>
      <c r="X76" s="124"/>
      <c r="Y76" s="124" t="s">
        <v>58</v>
      </c>
      <c r="Z76" s="127" t="s">
        <v>58</v>
      </c>
      <c r="AA76" s="127" t="s">
        <v>58</v>
      </c>
      <c r="AB76" s="124" t="s">
        <v>58</v>
      </c>
      <c r="AC76" s="121" t="s">
        <v>58</v>
      </c>
      <c r="AD76" s="121" t="s">
        <v>58</v>
      </c>
      <c r="AE76" s="121" t="s">
        <v>58</v>
      </c>
      <c r="AF76" s="121" t="s">
        <v>58</v>
      </c>
      <c r="AG76" s="121" t="s">
        <v>58</v>
      </c>
      <c r="AH76" s="121" t="s">
        <v>58</v>
      </c>
      <c r="AI76" s="121"/>
      <c r="AJ76" s="121"/>
    </row>
    <row r="77" spans="1:36" x14ac:dyDescent="0.25">
      <c r="A77" s="16">
        <v>38</v>
      </c>
      <c r="B77" s="16" t="s">
        <v>698</v>
      </c>
      <c r="C77" s="146" t="s">
        <v>778</v>
      </c>
      <c r="D77" s="10" t="s">
        <v>135</v>
      </c>
      <c r="E77" s="10" t="s">
        <v>663</v>
      </c>
      <c r="F77" s="10" t="s">
        <v>657</v>
      </c>
      <c r="G77" s="10" t="s">
        <v>658</v>
      </c>
      <c r="H77" s="10" t="s">
        <v>659</v>
      </c>
      <c r="I77" s="10" t="s">
        <v>145</v>
      </c>
      <c r="J77" s="10" t="s">
        <v>52</v>
      </c>
      <c r="K77" s="10" t="s">
        <v>171</v>
      </c>
      <c r="L77" s="10" t="s">
        <v>664</v>
      </c>
      <c r="M77" s="10" t="s">
        <v>665</v>
      </c>
      <c r="N77" s="10" t="s">
        <v>666</v>
      </c>
      <c r="O77" s="10" t="s">
        <v>663</v>
      </c>
      <c r="P77" s="10" t="s">
        <v>667</v>
      </c>
      <c r="Q77" s="119">
        <v>-5.4292990000000003</v>
      </c>
      <c r="R77" s="119">
        <v>-49.270254000000001</v>
      </c>
      <c r="S77" s="121" t="s">
        <v>668</v>
      </c>
      <c r="T77" s="121" t="s">
        <v>477</v>
      </c>
      <c r="U77" s="121" t="s">
        <v>58</v>
      </c>
      <c r="V77" s="121" t="s">
        <v>58</v>
      </c>
      <c r="W77" s="124"/>
      <c r="X77" s="124"/>
      <c r="Y77" s="124" t="s">
        <v>58</v>
      </c>
      <c r="Z77" s="127" t="s">
        <v>58</v>
      </c>
      <c r="AA77" s="127" t="s">
        <v>58</v>
      </c>
      <c r="AB77" s="124" t="s">
        <v>58</v>
      </c>
      <c r="AC77" s="121" t="s">
        <v>58</v>
      </c>
      <c r="AD77" s="121" t="s">
        <v>58</v>
      </c>
      <c r="AE77" s="121" t="s">
        <v>58</v>
      </c>
      <c r="AF77" s="121" t="s">
        <v>58</v>
      </c>
      <c r="AG77" s="121" t="s">
        <v>58</v>
      </c>
      <c r="AH77" s="121" t="s">
        <v>58</v>
      </c>
      <c r="AI77" s="121"/>
      <c r="AJ77" s="121"/>
    </row>
    <row r="78" spans="1:36" x14ac:dyDescent="0.25">
      <c r="A78" s="16">
        <v>39</v>
      </c>
      <c r="B78" s="16" t="s">
        <v>698</v>
      </c>
      <c r="C78" s="146" t="s">
        <v>778</v>
      </c>
      <c r="D78" s="10" t="s">
        <v>135</v>
      </c>
      <c r="E78" s="10" t="s">
        <v>663</v>
      </c>
      <c r="F78" s="10" t="s">
        <v>626</v>
      </c>
      <c r="G78" s="10" t="s">
        <v>627</v>
      </c>
      <c r="H78" s="10" t="s">
        <v>628</v>
      </c>
      <c r="I78" s="10" t="s">
        <v>145</v>
      </c>
      <c r="J78" s="10" t="s">
        <v>52</v>
      </c>
      <c r="K78" s="10" t="s">
        <v>171</v>
      </c>
      <c r="L78" s="10" t="s">
        <v>664</v>
      </c>
      <c r="M78" s="10" t="s">
        <v>665</v>
      </c>
      <c r="N78" s="10" t="s">
        <v>666</v>
      </c>
      <c r="O78" s="10" t="s">
        <v>663</v>
      </c>
      <c r="P78" s="10" t="s">
        <v>667</v>
      </c>
      <c r="Q78" s="119">
        <v>-2.6561819999999998</v>
      </c>
      <c r="R78" s="119">
        <v>-48.311169</v>
      </c>
      <c r="S78" s="121" t="s">
        <v>668</v>
      </c>
      <c r="T78" s="121" t="s">
        <v>477</v>
      </c>
      <c r="U78" s="121" t="s">
        <v>58</v>
      </c>
      <c r="V78" s="121" t="s">
        <v>58</v>
      </c>
      <c r="W78" s="124"/>
      <c r="X78" s="124"/>
      <c r="Y78" s="124" t="s">
        <v>58</v>
      </c>
      <c r="Z78" s="127" t="s">
        <v>58</v>
      </c>
      <c r="AA78" s="127" t="s">
        <v>58</v>
      </c>
      <c r="AB78" s="124" t="s">
        <v>58</v>
      </c>
      <c r="AC78" s="121" t="s">
        <v>58</v>
      </c>
      <c r="AD78" s="121" t="s">
        <v>58</v>
      </c>
      <c r="AE78" s="121" t="s">
        <v>58</v>
      </c>
      <c r="AF78" s="121" t="s">
        <v>58</v>
      </c>
      <c r="AG78" s="121" t="s">
        <v>58</v>
      </c>
      <c r="AH78" s="121" t="s">
        <v>58</v>
      </c>
      <c r="AI78" s="121"/>
      <c r="AJ78" s="121"/>
    </row>
    <row r="79" spans="1:36" x14ac:dyDescent="0.25">
      <c r="A79" s="16">
        <v>40</v>
      </c>
      <c r="B79" s="16" t="s">
        <v>698</v>
      </c>
      <c r="C79" s="146" t="s">
        <v>778</v>
      </c>
      <c r="D79" s="10" t="s">
        <v>135</v>
      </c>
      <c r="E79" s="10" t="s">
        <v>663</v>
      </c>
      <c r="F79" s="10" t="s">
        <v>629</v>
      </c>
      <c r="G79" s="10" t="s">
        <v>630</v>
      </c>
      <c r="H79" s="10" t="s">
        <v>190</v>
      </c>
      <c r="I79" s="10" t="s">
        <v>145</v>
      </c>
      <c r="J79" s="10" t="s">
        <v>52</v>
      </c>
      <c r="K79" s="10" t="s">
        <v>171</v>
      </c>
      <c r="L79" s="10" t="s">
        <v>664</v>
      </c>
      <c r="M79" s="10" t="s">
        <v>665</v>
      </c>
      <c r="N79" s="10" t="s">
        <v>666</v>
      </c>
      <c r="O79" s="10" t="s">
        <v>663</v>
      </c>
      <c r="P79" s="10" t="s">
        <v>667</v>
      </c>
      <c r="Q79" s="119">
        <v>-1.973384</v>
      </c>
      <c r="R79" s="119">
        <v>-48.956919999999997</v>
      </c>
      <c r="S79" s="121" t="s">
        <v>668</v>
      </c>
      <c r="T79" s="121" t="s">
        <v>477</v>
      </c>
      <c r="U79" s="121" t="s">
        <v>58</v>
      </c>
      <c r="V79" s="121" t="s">
        <v>58</v>
      </c>
      <c r="W79" s="124"/>
      <c r="X79" s="124"/>
      <c r="Y79" s="124" t="s">
        <v>58</v>
      </c>
      <c r="Z79" s="127" t="s">
        <v>58</v>
      </c>
      <c r="AA79" s="127" t="s">
        <v>58</v>
      </c>
      <c r="AB79" s="124" t="s">
        <v>58</v>
      </c>
      <c r="AC79" s="121" t="s">
        <v>58</v>
      </c>
      <c r="AD79" s="121" t="s">
        <v>58</v>
      </c>
      <c r="AE79" s="121" t="s">
        <v>58</v>
      </c>
      <c r="AF79" s="121" t="s">
        <v>58</v>
      </c>
      <c r="AG79" s="121" t="s">
        <v>58</v>
      </c>
      <c r="AH79" s="121" t="s">
        <v>58</v>
      </c>
      <c r="AI79" s="121"/>
      <c r="AJ79" s="121"/>
    </row>
    <row r="80" spans="1:36" x14ac:dyDescent="0.25">
      <c r="A80" s="16">
        <v>41</v>
      </c>
      <c r="B80" s="16" t="s">
        <v>698</v>
      </c>
      <c r="C80" s="146" t="s">
        <v>778</v>
      </c>
      <c r="D80" s="10" t="s">
        <v>135</v>
      </c>
      <c r="E80" s="10" t="s">
        <v>663</v>
      </c>
      <c r="F80" s="10" t="s">
        <v>583</v>
      </c>
      <c r="G80" s="10" t="s">
        <v>584</v>
      </c>
      <c r="H80" s="10" t="s">
        <v>190</v>
      </c>
      <c r="I80" s="10" t="s">
        <v>145</v>
      </c>
      <c r="J80" s="10" t="s">
        <v>52</v>
      </c>
      <c r="K80" s="10" t="s">
        <v>171</v>
      </c>
      <c r="L80" s="10" t="s">
        <v>664</v>
      </c>
      <c r="M80" s="10" t="s">
        <v>665</v>
      </c>
      <c r="N80" s="10" t="s">
        <v>666</v>
      </c>
      <c r="O80" s="10" t="s">
        <v>663</v>
      </c>
      <c r="P80" s="10" t="s">
        <v>667</v>
      </c>
      <c r="Q80" s="119">
        <v>-1.973309</v>
      </c>
      <c r="R80" s="119">
        <v>-48.953544999999998</v>
      </c>
      <c r="S80" s="121" t="s">
        <v>668</v>
      </c>
      <c r="T80" s="121" t="s">
        <v>477</v>
      </c>
      <c r="U80" s="121" t="s">
        <v>58</v>
      </c>
      <c r="V80" s="121" t="s">
        <v>58</v>
      </c>
      <c r="W80" s="124"/>
      <c r="X80" s="124"/>
      <c r="Y80" s="124" t="s">
        <v>58</v>
      </c>
      <c r="Z80" s="127" t="s">
        <v>58</v>
      </c>
      <c r="AA80" s="127" t="s">
        <v>58</v>
      </c>
      <c r="AB80" s="124" t="s">
        <v>58</v>
      </c>
      <c r="AC80" s="121" t="s">
        <v>58</v>
      </c>
      <c r="AD80" s="121" t="s">
        <v>58</v>
      </c>
      <c r="AE80" s="121" t="s">
        <v>58</v>
      </c>
      <c r="AF80" s="121" t="s">
        <v>58</v>
      </c>
      <c r="AG80" s="121" t="s">
        <v>58</v>
      </c>
      <c r="AH80" s="121" t="s">
        <v>58</v>
      </c>
      <c r="AI80" s="121"/>
      <c r="AJ80" s="121"/>
    </row>
    <row r="81" spans="1:36" x14ac:dyDescent="0.25">
      <c r="A81" s="16">
        <v>42</v>
      </c>
      <c r="B81" s="16" t="s">
        <v>698</v>
      </c>
      <c r="C81" s="146" t="s">
        <v>778</v>
      </c>
      <c r="D81" s="10" t="s">
        <v>135</v>
      </c>
      <c r="E81" s="10" t="s">
        <v>663</v>
      </c>
      <c r="F81" s="10" t="s">
        <v>655</v>
      </c>
      <c r="G81" s="10" t="s">
        <v>656</v>
      </c>
      <c r="H81" s="10" t="s">
        <v>190</v>
      </c>
      <c r="I81" s="10" t="s">
        <v>145</v>
      </c>
      <c r="J81" s="10" t="s">
        <v>52</v>
      </c>
      <c r="K81" s="10" t="s">
        <v>171</v>
      </c>
      <c r="L81" s="10" t="s">
        <v>664</v>
      </c>
      <c r="M81" s="10" t="s">
        <v>665</v>
      </c>
      <c r="N81" s="10" t="s">
        <v>666</v>
      </c>
      <c r="O81" s="10" t="s">
        <v>663</v>
      </c>
      <c r="P81" s="10" t="s">
        <v>667</v>
      </c>
      <c r="Q81" s="119">
        <v>-1.97299</v>
      </c>
      <c r="R81" s="119">
        <v>-48.966875000000002</v>
      </c>
      <c r="S81" s="121" t="s">
        <v>668</v>
      </c>
      <c r="T81" s="121" t="s">
        <v>477</v>
      </c>
      <c r="U81" s="121" t="s">
        <v>58</v>
      </c>
      <c r="V81" s="121" t="s">
        <v>58</v>
      </c>
      <c r="W81" s="124"/>
      <c r="X81" s="124"/>
      <c r="Y81" s="124" t="s">
        <v>58</v>
      </c>
      <c r="Z81" s="127" t="s">
        <v>58</v>
      </c>
      <c r="AA81" s="127" t="s">
        <v>58</v>
      </c>
      <c r="AB81" s="124" t="s">
        <v>58</v>
      </c>
      <c r="AC81" s="121" t="s">
        <v>58</v>
      </c>
      <c r="AD81" s="121" t="s">
        <v>58</v>
      </c>
      <c r="AE81" s="121" t="s">
        <v>58</v>
      </c>
      <c r="AF81" s="121" t="s">
        <v>58</v>
      </c>
      <c r="AG81" s="121" t="s">
        <v>58</v>
      </c>
      <c r="AH81" s="121" t="s">
        <v>58</v>
      </c>
      <c r="AI81" s="121"/>
      <c r="AJ81" s="121"/>
    </row>
    <row r="82" spans="1:36" x14ac:dyDescent="0.25">
      <c r="A82" s="16">
        <v>43</v>
      </c>
      <c r="B82" s="16" t="s">
        <v>698</v>
      </c>
      <c r="C82" s="146" t="s">
        <v>778</v>
      </c>
      <c r="D82" s="10" t="s">
        <v>135</v>
      </c>
      <c r="E82" s="10" t="s">
        <v>663</v>
      </c>
      <c r="F82" s="10" t="s">
        <v>653</v>
      </c>
      <c r="G82" s="10" t="s">
        <v>654</v>
      </c>
      <c r="H82" s="10" t="s">
        <v>190</v>
      </c>
      <c r="I82" s="10" t="s">
        <v>145</v>
      </c>
      <c r="J82" s="10" t="s">
        <v>52</v>
      </c>
      <c r="K82" s="10" t="s">
        <v>171</v>
      </c>
      <c r="L82" s="10" t="s">
        <v>664</v>
      </c>
      <c r="M82" s="10" t="s">
        <v>665</v>
      </c>
      <c r="N82" s="10" t="s">
        <v>666</v>
      </c>
      <c r="O82" s="10" t="s">
        <v>663</v>
      </c>
      <c r="P82" s="10" t="s">
        <v>667</v>
      </c>
      <c r="Q82" s="119">
        <v>-1.971222</v>
      </c>
      <c r="R82" s="119">
        <v>-48.955773999999998</v>
      </c>
      <c r="S82" s="121" t="s">
        <v>668</v>
      </c>
      <c r="T82" s="121" t="s">
        <v>477</v>
      </c>
      <c r="U82" s="121" t="s">
        <v>58</v>
      </c>
      <c r="V82" s="121" t="s">
        <v>58</v>
      </c>
      <c r="W82" s="124"/>
      <c r="X82" s="124"/>
      <c r="Y82" s="124" t="s">
        <v>58</v>
      </c>
      <c r="Z82" s="127" t="s">
        <v>58</v>
      </c>
      <c r="AA82" s="127" t="s">
        <v>58</v>
      </c>
      <c r="AB82" s="124" t="s">
        <v>58</v>
      </c>
      <c r="AC82" s="121" t="s">
        <v>58</v>
      </c>
      <c r="AD82" s="121" t="s">
        <v>58</v>
      </c>
      <c r="AE82" s="121" t="s">
        <v>58</v>
      </c>
      <c r="AF82" s="121" t="s">
        <v>58</v>
      </c>
      <c r="AG82" s="121" t="s">
        <v>58</v>
      </c>
      <c r="AH82" s="121" t="s">
        <v>58</v>
      </c>
      <c r="AI82" s="121"/>
      <c r="AJ82" s="121"/>
    </row>
    <row r="83" spans="1:36" x14ac:dyDescent="0.25">
      <c r="A83" s="16">
        <v>44</v>
      </c>
      <c r="B83" s="16" t="s">
        <v>698</v>
      </c>
      <c r="C83" s="146" t="s">
        <v>778</v>
      </c>
      <c r="D83" s="10" t="s">
        <v>135</v>
      </c>
      <c r="E83" s="10" t="s">
        <v>663</v>
      </c>
      <c r="F83" s="10" t="s">
        <v>648</v>
      </c>
      <c r="G83" s="10" t="s">
        <v>649</v>
      </c>
      <c r="H83" s="10" t="s">
        <v>650</v>
      </c>
      <c r="I83" s="10" t="s">
        <v>145</v>
      </c>
      <c r="J83" s="10" t="s">
        <v>52</v>
      </c>
      <c r="K83" s="10" t="s">
        <v>171</v>
      </c>
      <c r="L83" s="10" t="s">
        <v>664</v>
      </c>
      <c r="M83" s="10" t="s">
        <v>665</v>
      </c>
      <c r="N83" s="10" t="s">
        <v>666</v>
      </c>
      <c r="O83" s="10" t="s">
        <v>663</v>
      </c>
      <c r="P83" s="10" t="s">
        <v>667</v>
      </c>
      <c r="Q83" s="119">
        <v>-1.75223</v>
      </c>
      <c r="R83" s="119">
        <v>-47.067490999999997</v>
      </c>
      <c r="S83" s="121" t="s">
        <v>668</v>
      </c>
      <c r="T83" s="121" t="s">
        <v>477</v>
      </c>
      <c r="U83" s="121" t="s">
        <v>58</v>
      </c>
      <c r="V83" s="121" t="s">
        <v>58</v>
      </c>
      <c r="W83" s="124"/>
      <c r="X83" s="124"/>
      <c r="Y83" s="124" t="s">
        <v>58</v>
      </c>
      <c r="Z83" s="127" t="s">
        <v>58</v>
      </c>
      <c r="AA83" s="127" t="s">
        <v>58</v>
      </c>
      <c r="AB83" s="124" t="s">
        <v>58</v>
      </c>
      <c r="AC83" s="121" t="s">
        <v>58</v>
      </c>
      <c r="AD83" s="121" t="s">
        <v>58</v>
      </c>
      <c r="AE83" s="121" t="s">
        <v>58</v>
      </c>
      <c r="AF83" s="121" t="s">
        <v>58</v>
      </c>
      <c r="AG83" s="121" t="s">
        <v>58</v>
      </c>
      <c r="AH83" s="121" t="s">
        <v>58</v>
      </c>
      <c r="AI83" s="121"/>
      <c r="AJ83" s="121"/>
    </row>
    <row r="84" spans="1:36" x14ac:dyDescent="0.25">
      <c r="A84" s="16">
        <v>45</v>
      </c>
      <c r="B84" s="16" t="s">
        <v>698</v>
      </c>
      <c r="C84" s="146" t="s">
        <v>778</v>
      </c>
      <c r="D84" s="10" t="s">
        <v>135</v>
      </c>
      <c r="E84" s="10" t="s">
        <v>663</v>
      </c>
      <c r="F84" s="10" t="s">
        <v>646</v>
      </c>
      <c r="G84" s="10" t="s">
        <v>647</v>
      </c>
      <c r="H84" s="10" t="s">
        <v>200</v>
      </c>
      <c r="I84" s="10" t="s">
        <v>145</v>
      </c>
      <c r="J84" s="10" t="s">
        <v>52</v>
      </c>
      <c r="K84" s="10" t="s">
        <v>171</v>
      </c>
      <c r="L84" s="10" t="s">
        <v>664</v>
      </c>
      <c r="M84" s="10" t="s">
        <v>665</v>
      </c>
      <c r="N84" s="10" t="s">
        <v>666</v>
      </c>
      <c r="O84" s="10" t="s">
        <v>663</v>
      </c>
      <c r="P84" s="10" t="s">
        <v>667</v>
      </c>
      <c r="Q84" s="119">
        <v>-1.722089</v>
      </c>
      <c r="R84" s="119">
        <v>-48.890160000000002</v>
      </c>
      <c r="S84" s="121" t="s">
        <v>668</v>
      </c>
      <c r="T84" s="121" t="s">
        <v>477</v>
      </c>
      <c r="U84" s="121" t="s">
        <v>58</v>
      </c>
      <c r="V84" s="121" t="s">
        <v>58</v>
      </c>
      <c r="W84" s="124"/>
      <c r="X84" s="124"/>
      <c r="Y84" s="124" t="s">
        <v>58</v>
      </c>
      <c r="Z84" s="127" t="s">
        <v>58</v>
      </c>
      <c r="AA84" s="127" t="s">
        <v>58</v>
      </c>
      <c r="AB84" s="124" t="s">
        <v>58</v>
      </c>
      <c r="AC84" s="121" t="s">
        <v>58</v>
      </c>
      <c r="AD84" s="121" t="s">
        <v>58</v>
      </c>
      <c r="AE84" s="121" t="s">
        <v>58</v>
      </c>
      <c r="AF84" s="121" t="s">
        <v>58</v>
      </c>
      <c r="AG84" s="121" t="s">
        <v>58</v>
      </c>
      <c r="AH84" s="121" t="s">
        <v>58</v>
      </c>
      <c r="AI84" s="121"/>
      <c r="AJ84" s="121"/>
    </row>
    <row r="85" spans="1:36" x14ac:dyDescent="0.25">
      <c r="A85" s="16">
        <v>46</v>
      </c>
      <c r="B85" s="16" t="s">
        <v>698</v>
      </c>
      <c r="C85" s="146" t="s">
        <v>778</v>
      </c>
      <c r="D85" s="10" t="s">
        <v>135</v>
      </c>
      <c r="E85" s="10" t="s">
        <v>663</v>
      </c>
      <c r="F85" s="10" t="s">
        <v>585</v>
      </c>
      <c r="G85" s="10" t="s">
        <v>586</v>
      </c>
      <c r="H85" s="10" t="s">
        <v>200</v>
      </c>
      <c r="I85" s="10" t="s">
        <v>145</v>
      </c>
      <c r="J85" s="10" t="s">
        <v>52</v>
      </c>
      <c r="K85" s="10" t="s">
        <v>171</v>
      </c>
      <c r="L85" s="10" t="s">
        <v>664</v>
      </c>
      <c r="M85" s="10" t="s">
        <v>665</v>
      </c>
      <c r="N85" s="10" t="s">
        <v>666</v>
      </c>
      <c r="O85" s="10" t="s">
        <v>663</v>
      </c>
      <c r="P85" s="10" t="s">
        <v>667</v>
      </c>
      <c r="Q85" s="119">
        <v>-1.6966000000000001</v>
      </c>
      <c r="R85" s="119">
        <v>-48.666777000000003</v>
      </c>
      <c r="S85" s="121" t="s">
        <v>668</v>
      </c>
      <c r="T85" s="121" t="s">
        <v>477</v>
      </c>
      <c r="U85" s="121" t="s">
        <v>58</v>
      </c>
      <c r="V85" s="121" t="s">
        <v>58</v>
      </c>
      <c r="W85" s="124"/>
      <c r="X85" s="124"/>
      <c r="Y85" s="124" t="s">
        <v>58</v>
      </c>
      <c r="Z85" s="127" t="s">
        <v>58</v>
      </c>
      <c r="AA85" s="127" t="s">
        <v>58</v>
      </c>
      <c r="AB85" s="124" t="s">
        <v>58</v>
      </c>
      <c r="AC85" s="121" t="s">
        <v>58</v>
      </c>
      <c r="AD85" s="121" t="s">
        <v>58</v>
      </c>
      <c r="AE85" s="121" t="s">
        <v>58</v>
      </c>
      <c r="AF85" s="121" t="s">
        <v>58</v>
      </c>
      <c r="AG85" s="121" t="s">
        <v>58</v>
      </c>
      <c r="AH85" s="121" t="s">
        <v>58</v>
      </c>
      <c r="AI85" s="121"/>
      <c r="AJ85" s="121"/>
    </row>
    <row r="86" spans="1:36" x14ac:dyDescent="0.25">
      <c r="A86" s="16">
        <v>47</v>
      </c>
      <c r="B86" s="16" t="s">
        <v>698</v>
      </c>
      <c r="C86" s="146" t="s">
        <v>778</v>
      </c>
      <c r="D86" s="10" t="s">
        <v>135</v>
      </c>
      <c r="E86" s="10" t="s">
        <v>663</v>
      </c>
      <c r="F86" s="10" t="s">
        <v>579</v>
      </c>
      <c r="G86" s="10" t="s">
        <v>580</v>
      </c>
      <c r="H86" s="10" t="s">
        <v>191</v>
      </c>
      <c r="I86" s="10" t="s">
        <v>145</v>
      </c>
      <c r="J86" s="10" t="s">
        <v>52</v>
      </c>
      <c r="K86" s="10" t="s">
        <v>171</v>
      </c>
      <c r="L86" s="10" t="s">
        <v>664</v>
      </c>
      <c r="M86" s="10" t="s">
        <v>665</v>
      </c>
      <c r="N86" s="10" t="s">
        <v>666</v>
      </c>
      <c r="O86" s="10" t="s">
        <v>663</v>
      </c>
      <c r="P86" s="10" t="s">
        <v>667</v>
      </c>
      <c r="Q86" s="119">
        <v>-1.623699</v>
      </c>
      <c r="R86" s="119">
        <v>-47.482087999999997</v>
      </c>
      <c r="S86" s="121" t="s">
        <v>668</v>
      </c>
      <c r="T86" s="121" t="s">
        <v>477</v>
      </c>
      <c r="U86" s="121" t="s">
        <v>58</v>
      </c>
      <c r="V86" s="121" t="s">
        <v>58</v>
      </c>
      <c r="W86" s="124"/>
      <c r="X86" s="124"/>
      <c r="Y86" s="124" t="s">
        <v>58</v>
      </c>
      <c r="Z86" s="127" t="s">
        <v>58</v>
      </c>
      <c r="AA86" s="127" t="s">
        <v>58</v>
      </c>
      <c r="AB86" s="124" t="s">
        <v>58</v>
      </c>
      <c r="AC86" s="121" t="s">
        <v>58</v>
      </c>
      <c r="AD86" s="121" t="s">
        <v>58</v>
      </c>
      <c r="AE86" s="121" t="s">
        <v>58</v>
      </c>
      <c r="AF86" s="121" t="s">
        <v>58</v>
      </c>
      <c r="AG86" s="121" t="s">
        <v>58</v>
      </c>
      <c r="AH86" s="121" t="s">
        <v>58</v>
      </c>
      <c r="AI86" s="121"/>
      <c r="AJ86" s="121"/>
    </row>
    <row r="87" spans="1:36" x14ac:dyDescent="0.25">
      <c r="A87" s="16">
        <v>48</v>
      </c>
      <c r="B87" s="16" t="s">
        <v>698</v>
      </c>
      <c r="C87" s="146" t="s">
        <v>778</v>
      </c>
      <c r="D87" s="10" t="s">
        <v>135</v>
      </c>
      <c r="E87" s="10" t="s">
        <v>663</v>
      </c>
      <c r="F87" s="10" t="s">
        <v>606</v>
      </c>
      <c r="G87" s="10" t="s">
        <v>607</v>
      </c>
      <c r="H87" s="10" t="s">
        <v>457</v>
      </c>
      <c r="I87" s="10" t="s">
        <v>145</v>
      </c>
      <c r="J87" s="10" t="s">
        <v>52</v>
      </c>
      <c r="K87" s="10" t="s">
        <v>171</v>
      </c>
      <c r="L87" s="10" t="s">
        <v>664</v>
      </c>
      <c r="M87" s="10" t="s">
        <v>665</v>
      </c>
      <c r="N87" s="10" t="s">
        <v>666</v>
      </c>
      <c r="O87" s="10" t="s">
        <v>663</v>
      </c>
      <c r="P87" s="10" t="s">
        <v>667</v>
      </c>
      <c r="Q87" s="119">
        <v>-1.4591259999999999</v>
      </c>
      <c r="R87" s="119">
        <v>-48.475555</v>
      </c>
      <c r="S87" s="121" t="s">
        <v>668</v>
      </c>
      <c r="T87" s="121" t="s">
        <v>477</v>
      </c>
      <c r="U87" s="121" t="s">
        <v>58</v>
      </c>
      <c r="V87" s="121" t="s">
        <v>58</v>
      </c>
      <c r="W87" s="124"/>
      <c r="X87" s="124"/>
      <c r="Y87" s="124" t="s">
        <v>58</v>
      </c>
      <c r="Z87" s="127" t="s">
        <v>58</v>
      </c>
      <c r="AA87" s="127" t="s">
        <v>58</v>
      </c>
      <c r="AB87" s="124" t="s">
        <v>58</v>
      </c>
      <c r="AC87" s="121" t="s">
        <v>58</v>
      </c>
      <c r="AD87" s="121" t="s">
        <v>58</v>
      </c>
      <c r="AE87" s="121" t="s">
        <v>58</v>
      </c>
      <c r="AF87" s="121" t="s">
        <v>58</v>
      </c>
      <c r="AG87" s="121" t="s">
        <v>58</v>
      </c>
      <c r="AH87" s="121" t="s">
        <v>58</v>
      </c>
      <c r="AI87" s="121"/>
      <c r="AJ87" s="121"/>
    </row>
    <row r="88" spans="1:36" x14ac:dyDescent="0.25">
      <c r="A88" s="16">
        <v>49</v>
      </c>
      <c r="B88" s="16" t="s">
        <v>698</v>
      </c>
      <c r="C88" s="146" t="s">
        <v>778</v>
      </c>
      <c r="D88" s="10" t="s">
        <v>135</v>
      </c>
      <c r="E88" s="10" t="s">
        <v>663</v>
      </c>
      <c r="F88" s="10" t="s">
        <v>597</v>
      </c>
      <c r="G88" s="10" t="s">
        <v>598</v>
      </c>
      <c r="H88" s="10" t="s">
        <v>457</v>
      </c>
      <c r="I88" s="10" t="s">
        <v>145</v>
      </c>
      <c r="J88" s="10" t="s">
        <v>52</v>
      </c>
      <c r="K88" s="10" t="s">
        <v>171</v>
      </c>
      <c r="L88" s="10" t="s">
        <v>664</v>
      </c>
      <c r="M88" s="10" t="s">
        <v>665</v>
      </c>
      <c r="N88" s="10" t="s">
        <v>666</v>
      </c>
      <c r="O88" s="10" t="s">
        <v>663</v>
      </c>
      <c r="P88" s="10" t="s">
        <v>667</v>
      </c>
      <c r="Q88" s="119">
        <v>-1.448124</v>
      </c>
      <c r="R88" s="119">
        <v>-48.477955999999999</v>
      </c>
      <c r="S88" s="121" t="s">
        <v>668</v>
      </c>
      <c r="T88" s="121" t="s">
        <v>477</v>
      </c>
      <c r="U88" s="121" t="s">
        <v>58</v>
      </c>
      <c r="V88" s="121" t="s">
        <v>58</v>
      </c>
      <c r="W88" s="124"/>
      <c r="X88" s="124"/>
      <c r="Y88" s="124" t="s">
        <v>58</v>
      </c>
      <c r="Z88" s="127" t="s">
        <v>58</v>
      </c>
      <c r="AA88" s="127" t="s">
        <v>58</v>
      </c>
      <c r="AB88" s="124" t="s">
        <v>58</v>
      </c>
      <c r="AC88" s="121" t="s">
        <v>58</v>
      </c>
      <c r="AD88" s="121" t="s">
        <v>58</v>
      </c>
      <c r="AE88" s="121" t="s">
        <v>58</v>
      </c>
      <c r="AF88" s="121" t="s">
        <v>58</v>
      </c>
      <c r="AG88" s="121" t="s">
        <v>58</v>
      </c>
      <c r="AH88" s="121" t="s">
        <v>58</v>
      </c>
      <c r="AI88" s="121"/>
      <c r="AJ88" s="121"/>
    </row>
    <row r="89" spans="1:36" x14ac:dyDescent="0.25">
      <c r="A89" s="16">
        <v>50</v>
      </c>
      <c r="B89" s="16" t="s">
        <v>698</v>
      </c>
      <c r="C89" s="146" t="s">
        <v>778</v>
      </c>
      <c r="D89" s="10" t="s">
        <v>135</v>
      </c>
      <c r="E89" s="10" t="s">
        <v>663</v>
      </c>
      <c r="F89" s="10" t="s">
        <v>621</v>
      </c>
      <c r="G89" s="10" t="s">
        <v>622</v>
      </c>
      <c r="H89" s="10" t="s">
        <v>457</v>
      </c>
      <c r="I89" s="10" t="s">
        <v>145</v>
      </c>
      <c r="J89" s="10" t="s">
        <v>52</v>
      </c>
      <c r="K89" s="10" t="s">
        <v>171</v>
      </c>
      <c r="L89" s="10" t="s">
        <v>664</v>
      </c>
      <c r="M89" s="10" t="s">
        <v>665</v>
      </c>
      <c r="N89" s="10" t="s">
        <v>666</v>
      </c>
      <c r="O89" s="10" t="s">
        <v>663</v>
      </c>
      <c r="P89" s="10" t="s">
        <v>667</v>
      </c>
      <c r="Q89" s="119">
        <v>-1.4178550000000001</v>
      </c>
      <c r="R89" s="119">
        <v>-48.476329</v>
      </c>
      <c r="S89" s="121" t="s">
        <v>668</v>
      </c>
      <c r="T89" s="121" t="s">
        <v>477</v>
      </c>
      <c r="U89" s="121" t="s">
        <v>58</v>
      </c>
      <c r="V89" s="121" t="s">
        <v>58</v>
      </c>
      <c r="W89" s="124"/>
      <c r="X89" s="124"/>
      <c r="Y89" s="124" t="s">
        <v>58</v>
      </c>
      <c r="Z89" s="127" t="s">
        <v>58</v>
      </c>
      <c r="AA89" s="127" t="s">
        <v>58</v>
      </c>
      <c r="AB89" s="124" t="s">
        <v>58</v>
      </c>
      <c r="AC89" s="121" t="s">
        <v>58</v>
      </c>
      <c r="AD89" s="121" t="s">
        <v>58</v>
      </c>
      <c r="AE89" s="121" t="s">
        <v>58</v>
      </c>
      <c r="AF89" s="121" t="s">
        <v>58</v>
      </c>
      <c r="AG89" s="121" t="s">
        <v>58</v>
      </c>
      <c r="AH89" s="121" t="s">
        <v>58</v>
      </c>
      <c r="AI89" s="121"/>
      <c r="AJ89" s="121"/>
    </row>
    <row r="90" spans="1:36" x14ac:dyDescent="0.25">
      <c r="A90" s="16">
        <v>51</v>
      </c>
      <c r="B90" s="16" t="s">
        <v>698</v>
      </c>
      <c r="C90" s="146" t="s">
        <v>778</v>
      </c>
      <c r="D90" s="10" t="s">
        <v>135</v>
      </c>
      <c r="E90" s="10" t="s">
        <v>663</v>
      </c>
      <c r="F90" s="10" t="s">
        <v>603</v>
      </c>
      <c r="G90" s="10" t="s">
        <v>604</v>
      </c>
      <c r="H90" s="10" t="s">
        <v>170</v>
      </c>
      <c r="I90" s="10" t="s">
        <v>145</v>
      </c>
      <c r="J90" s="10" t="s">
        <v>52</v>
      </c>
      <c r="K90" s="10" t="s">
        <v>171</v>
      </c>
      <c r="L90" s="10" t="s">
        <v>664</v>
      </c>
      <c r="M90" s="10" t="s">
        <v>665</v>
      </c>
      <c r="N90" s="10" t="s">
        <v>666</v>
      </c>
      <c r="O90" s="10" t="s">
        <v>663</v>
      </c>
      <c r="P90" s="10" t="s">
        <v>667</v>
      </c>
      <c r="Q90" s="119">
        <v>-1.4052979999999999</v>
      </c>
      <c r="R90" s="119">
        <v>-48.424289000000002</v>
      </c>
      <c r="S90" s="121" t="s">
        <v>668</v>
      </c>
      <c r="T90" s="121" t="s">
        <v>477</v>
      </c>
      <c r="U90" s="121" t="s">
        <v>58</v>
      </c>
      <c r="V90" s="121" t="s">
        <v>58</v>
      </c>
      <c r="W90" s="124"/>
      <c r="X90" s="124"/>
      <c r="Y90" s="124" t="s">
        <v>58</v>
      </c>
      <c r="Z90" s="127" t="s">
        <v>58</v>
      </c>
      <c r="AA90" s="127" t="s">
        <v>58</v>
      </c>
      <c r="AB90" s="124" t="s">
        <v>58</v>
      </c>
      <c r="AC90" s="121" t="s">
        <v>58</v>
      </c>
      <c r="AD90" s="121" t="s">
        <v>58</v>
      </c>
      <c r="AE90" s="121" t="s">
        <v>58</v>
      </c>
      <c r="AF90" s="121" t="s">
        <v>58</v>
      </c>
      <c r="AG90" s="121" t="s">
        <v>58</v>
      </c>
      <c r="AH90" s="121" t="s">
        <v>58</v>
      </c>
      <c r="AI90" s="121"/>
      <c r="AJ90" s="121"/>
    </row>
    <row r="91" spans="1:36" x14ac:dyDescent="0.25">
      <c r="A91" s="16">
        <v>52</v>
      </c>
      <c r="B91" s="16" t="s">
        <v>698</v>
      </c>
      <c r="C91" s="146" t="s">
        <v>778</v>
      </c>
      <c r="D91" s="10" t="s">
        <v>135</v>
      </c>
      <c r="E91" s="10" t="s">
        <v>663</v>
      </c>
      <c r="F91" s="10" t="s">
        <v>581</v>
      </c>
      <c r="G91" s="10" t="s">
        <v>582</v>
      </c>
      <c r="H91" s="10" t="s">
        <v>376</v>
      </c>
      <c r="I91" s="10" t="s">
        <v>145</v>
      </c>
      <c r="J91" s="10" t="s">
        <v>52</v>
      </c>
      <c r="K91" s="10" t="s">
        <v>171</v>
      </c>
      <c r="L91" s="10" t="s">
        <v>664</v>
      </c>
      <c r="M91" s="10" t="s">
        <v>665</v>
      </c>
      <c r="N91" s="10" t="s">
        <v>666</v>
      </c>
      <c r="O91" s="10" t="s">
        <v>663</v>
      </c>
      <c r="P91" s="10" t="s">
        <v>667</v>
      </c>
      <c r="Q91" s="119">
        <v>-1.373828</v>
      </c>
      <c r="R91" s="119">
        <v>-48.242821999999997</v>
      </c>
      <c r="S91" s="121" t="s">
        <v>668</v>
      </c>
      <c r="T91" s="121" t="s">
        <v>477</v>
      </c>
      <c r="U91" s="121" t="s">
        <v>58</v>
      </c>
      <c r="V91" s="121" t="s">
        <v>58</v>
      </c>
      <c r="W91" s="124"/>
      <c r="X91" s="124"/>
      <c r="Y91" s="124" t="s">
        <v>58</v>
      </c>
      <c r="Z91" s="127" t="s">
        <v>58</v>
      </c>
      <c r="AA91" s="127" t="s">
        <v>58</v>
      </c>
      <c r="AB91" s="124" t="s">
        <v>58</v>
      </c>
      <c r="AC91" s="121" t="s">
        <v>58</v>
      </c>
      <c r="AD91" s="121" t="s">
        <v>58</v>
      </c>
      <c r="AE91" s="121" t="s">
        <v>58</v>
      </c>
      <c r="AF91" s="121" t="s">
        <v>58</v>
      </c>
      <c r="AG91" s="121" t="s">
        <v>58</v>
      </c>
      <c r="AH91" s="121" t="s">
        <v>58</v>
      </c>
      <c r="AI91" s="121"/>
      <c r="AJ91" s="121"/>
    </row>
    <row r="92" spans="1:36" x14ac:dyDescent="0.25">
      <c r="A92" s="16">
        <v>53</v>
      </c>
      <c r="B92" s="16" t="s">
        <v>698</v>
      </c>
      <c r="C92" s="146" t="s">
        <v>778</v>
      </c>
      <c r="D92" s="10" t="s">
        <v>135</v>
      </c>
      <c r="E92" s="10" t="s">
        <v>663</v>
      </c>
      <c r="F92" s="10" t="s">
        <v>633</v>
      </c>
      <c r="G92" s="10" t="s">
        <v>634</v>
      </c>
      <c r="H92" s="10" t="s">
        <v>596</v>
      </c>
      <c r="I92" s="10" t="s">
        <v>145</v>
      </c>
      <c r="J92" s="10" t="s">
        <v>52</v>
      </c>
      <c r="K92" s="10" t="s">
        <v>171</v>
      </c>
      <c r="L92" s="10" t="s">
        <v>664</v>
      </c>
      <c r="M92" s="10" t="s">
        <v>665</v>
      </c>
      <c r="N92" s="10" t="s">
        <v>666</v>
      </c>
      <c r="O92" s="10" t="s">
        <v>663</v>
      </c>
      <c r="P92" s="10" t="s">
        <v>667</v>
      </c>
      <c r="Q92" s="119">
        <v>-1.370949</v>
      </c>
      <c r="R92" s="119">
        <v>-48.334567999999997</v>
      </c>
      <c r="S92" s="121" t="s">
        <v>668</v>
      </c>
      <c r="T92" s="121" t="s">
        <v>477</v>
      </c>
      <c r="U92" s="121" t="s">
        <v>58</v>
      </c>
      <c r="V92" s="121" t="s">
        <v>58</v>
      </c>
      <c r="W92" s="124"/>
      <c r="X92" s="124"/>
      <c r="Y92" s="124" t="s">
        <v>58</v>
      </c>
      <c r="Z92" s="127" t="s">
        <v>58</v>
      </c>
      <c r="AA92" s="127" t="s">
        <v>58</v>
      </c>
      <c r="AB92" s="124" t="s">
        <v>58</v>
      </c>
      <c r="AC92" s="121" t="s">
        <v>58</v>
      </c>
      <c r="AD92" s="121" t="s">
        <v>58</v>
      </c>
      <c r="AE92" s="121" t="s">
        <v>58</v>
      </c>
      <c r="AF92" s="121" t="s">
        <v>58</v>
      </c>
      <c r="AG92" s="121" t="s">
        <v>58</v>
      </c>
      <c r="AH92" s="121" t="s">
        <v>58</v>
      </c>
      <c r="AI92" s="121"/>
      <c r="AJ92" s="121"/>
    </row>
    <row r="93" spans="1:36" x14ac:dyDescent="0.25">
      <c r="A93" s="16">
        <v>54</v>
      </c>
      <c r="B93" s="16" t="s">
        <v>698</v>
      </c>
      <c r="C93" s="146" t="s">
        <v>778</v>
      </c>
      <c r="D93" s="10" t="s">
        <v>135</v>
      </c>
      <c r="E93" s="10" t="s">
        <v>663</v>
      </c>
      <c r="F93" s="10" t="s">
        <v>594</v>
      </c>
      <c r="G93" s="10" t="s">
        <v>595</v>
      </c>
      <c r="H93" s="10" t="s">
        <v>596</v>
      </c>
      <c r="I93" s="10" t="s">
        <v>145</v>
      </c>
      <c r="J93" s="10" t="s">
        <v>52</v>
      </c>
      <c r="K93" s="10" t="s">
        <v>171</v>
      </c>
      <c r="L93" s="10" t="s">
        <v>664</v>
      </c>
      <c r="M93" s="10" t="s">
        <v>665</v>
      </c>
      <c r="N93" s="10" t="s">
        <v>666</v>
      </c>
      <c r="O93" s="10" t="s">
        <v>663</v>
      </c>
      <c r="P93" s="10" t="s">
        <v>667</v>
      </c>
      <c r="Q93" s="119">
        <v>-1.367615</v>
      </c>
      <c r="R93" s="119">
        <v>-48.352583000000003</v>
      </c>
      <c r="S93" s="121" t="s">
        <v>668</v>
      </c>
      <c r="T93" s="121" t="s">
        <v>477</v>
      </c>
      <c r="U93" s="121" t="s">
        <v>58</v>
      </c>
      <c r="V93" s="121" t="s">
        <v>58</v>
      </c>
      <c r="W93" s="124"/>
      <c r="X93" s="124"/>
      <c r="Y93" s="124" t="s">
        <v>58</v>
      </c>
      <c r="Z93" s="127" t="s">
        <v>58</v>
      </c>
      <c r="AA93" s="127" t="s">
        <v>58</v>
      </c>
      <c r="AB93" s="124" t="s">
        <v>58</v>
      </c>
      <c r="AC93" s="121" t="s">
        <v>58</v>
      </c>
      <c r="AD93" s="121" t="s">
        <v>58</v>
      </c>
      <c r="AE93" s="121" t="s">
        <v>58</v>
      </c>
      <c r="AF93" s="121" t="s">
        <v>58</v>
      </c>
      <c r="AG93" s="121" t="s">
        <v>58</v>
      </c>
      <c r="AH93" s="121" t="s">
        <v>58</v>
      </c>
      <c r="AI93" s="121"/>
      <c r="AJ93" s="121"/>
    </row>
    <row r="94" spans="1:36" x14ac:dyDescent="0.25">
      <c r="A94" s="16">
        <v>55</v>
      </c>
      <c r="B94" s="16" t="s">
        <v>698</v>
      </c>
      <c r="C94" s="146" t="s">
        <v>778</v>
      </c>
      <c r="D94" s="10" t="s">
        <v>135</v>
      </c>
      <c r="E94" s="10" t="s">
        <v>663</v>
      </c>
      <c r="F94" s="10" t="s">
        <v>601</v>
      </c>
      <c r="G94" s="10" t="s">
        <v>602</v>
      </c>
      <c r="H94" s="10" t="s">
        <v>457</v>
      </c>
      <c r="I94" s="10" t="s">
        <v>145</v>
      </c>
      <c r="J94" s="10" t="s">
        <v>52</v>
      </c>
      <c r="K94" s="10" t="s">
        <v>171</v>
      </c>
      <c r="L94" s="10" t="s">
        <v>664</v>
      </c>
      <c r="M94" s="10" t="s">
        <v>665</v>
      </c>
      <c r="N94" s="10" t="s">
        <v>666</v>
      </c>
      <c r="O94" s="10" t="s">
        <v>663</v>
      </c>
      <c r="P94" s="10" t="s">
        <v>667</v>
      </c>
      <c r="Q94" s="119">
        <v>-1.3612610000000001</v>
      </c>
      <c r="R94" s="119">
        <v>-48.476671000000003</v>
      </c>
      <c r="S94" s="121" t="s">
        <v>668</v>
      </c>
      <c r="T94" s="121" t="s">
        <v>477</v>
      </c>
      <c r="U94" s="121" t="s">
        <v>58</v>
      </c>
      <c r="V94" s="121" t="s">
        <v>58</v>
      </c>
      <c r="W94" s="124"/>
      <c r="X94" s="124"/>
      <c r="Y94" s="124" t="s">
        <v>58</v>
      </c>
      <c r="Z94" s="127" t="s">
        <v>58</v>
      </c>
      <c r="AA94" s="127" t="s">
        <v>58</v>
      </c>
      <c r="AB94" s="124" t="s">
        <v>58</v>
      </c>
      <c r="AC94" s="121" t="s">
        <v>58</v>
      </c>
      <c r="AD94" s="121" t="s">
        <v>58</v>
      </c>
      <c r="AE94" s="121" t="s">
        <v>58</v>
      </c>
      <c r="AF94" s="121" t="s">
        <v>58</v>
      </c>
      <c r="AG94" s="121" t="s">
        <v>58</v>
      </c>
      <c r="AH94" s="121" t="s">
        <v>58</v>
      </c>
      <c r="AI94" s="121"/>
      <c r="AJ94" s="121"/>
    </row>
    <row r="95" spans="1:36" x14ac:dyDescent="0.25">
      <c r="A95" s="16">
        <v>56</v>
      </c>
      <c r="B95" s="16" t="s">
        <v>698</v>
      </c>
      <c r="C95" s="146" t="s">
        <v>778</v>
      </c>
      <c r="D95" s="10" t="s">
        <v>135</v>
      </c>
      <c r="E95" s="10" t="s">
        <v>663</v>
      </c>
      <c r="F95" s="10" t="s">
        <v>605</v>
      </c>
      <c r="G95" s="10" t="s">
        <v>602</v>
      </c>
      <c r="H95" s="10" t="s">
        <v>457</v>
      </c>
      <c r="I95" s="10" t="s">
        <v>145</v>
      </c>
      <c r="J95" s="10" t="s">
        <v>52</v>
      </c>
      <c r="K95" s="10" t="s">
        <v>171</v>
      </c>
      <c r="L95" s="10" t="s">
        <v>664</v>
      </c>
      <c r="M95" s="10" t="s">
        <v>665</v>
      </c>
      <c r="N95" s="10" t="s">
        <v>666</v>
      </c>
      <c r="O95" s="10" t="s">
        <v>663</v>
      </c>
      <c r="P95" s="10" t="s">
        <v>667</v>
      </c>
      <c r="Q95" s="119">
        <v>-1.3612610000000001</v>
      </c>
      <c r="R95" s="119">
        <v>-48.476671000000003</v>
      </c>
      <c r="S95" s="121" t="s">
        <v>668</v>
      </c>
      <c r="T95" s="121" t="s">
        <v>477</v>
      </c>
      <c r="U95" s="121" t="s">
        <v>58</v>
      </c>
      <c r="V95" s="121" t="s">
        <v>58</v>
      </c>
      <c r="W95" s="124"/>
      <c r="X95" s="124"/>
      <c r="Y95" s="124" t="s">
        <v>58</v>
      </c>
      <c r="Z95" s="127" t="s">
        <v>58</v>
      </c>
      <c r="AA95" s="127" t="s">
        <v>58</v>
      </c>
      <c r="AB95" s="124" t="s">
        <v>58</v>
      </c>
      <c r="AC95" s="121" t="s">
        <v>58</v>
      </c>
      <c r="AD95" s="121" t="s">
        <v>58</v>
      </c>
      <c r="AE95" s="121" t="s">
        <v>58</v>
      </c>
      <c r="AF95" s="121" t="s">
        <v>58</v>
      </c>
      <c r="AG95" s="121" t="s">
        <v>58</v>
      </c>
      <c r="AH95" s="121" t="s">
        <v>58</v>
      </c>
      <c r="AI95" s="121"/>
      <c r="AJ95" s="121"/>
    </row>
    <row r="96" spans="1:36" x14ac:dyDescent="0.25">
      <c r="A96" s="16">
        <v>57</v>
      </c>
      <c r="B96" s="16" t="s">
        <v>698</v>
      </c>
      <c r="C96" s="146" t="s">
        <v>778</v>
      </c>
      <c r="D96" s="10" t="s">
        <v>135</v>
      </c>
      <c r="E96" s="10" t="s">
        <v>663</v>
      </c>
      <c r="F96" s="10" t="s">
        <v>644</v>
      </c>
      <c r="G96" s="10" t="s">
        <v>645</v>
      </c>
      <c r="H96" s="10" t="s">
        <v>457</v>
      </c>
      <c r="I96" s="10" t="s">
        <v>145</v>
      </c>
      <c r="J96" s="10" t="s">
        <v>52</v>
      </c>
      <c r="K96" s="10" t="s">
        <v>171</v>
      </c>
      <c r="L96" s="10" t="s">
        <v>664</v>
      </c>
      <c r="M96" s="10" t="s">
        <v>665</v>
      </c>
      <c r="N96" s="10" t="s">
        <v>666</v>
      </c>
      <c r="O96" s="10" t="s">
        <v>663</v>
      </c>
      <c r="P96" s="10" t="s">
        <v>667</v>
      </c>
      <c r="Q96" s="119">
        <v>-1.342195</v>
      </c>
      <c r="R96" s="119">
        <v>-48.478665999999997</v>
      </c>
      <c r="S96" s="121" t="s">
        <v>668</v>
      </c>
      <c r="T96" s="121" t="s">
        <v>477</v>
      </c>
      <c r="U96" s="121" t="s">
        <v>58</v>
      </c>
      <c r="V96" s="121" t="s">
        <v>58</v>
      </c>
      <c r="W96" s="124"/>
      <c r="X96" s="124"/>
      <c r="Y96" s="124" t="s">
        <v>58</v>
      </c>
      <c r="Z96" s="127" t="s">
        <v>58</v>
      </c>
      <c r="AA96" s="127" t="s">
        <v>58</v>
      </c>
      <c r="AB96" s="124" t="s">
        <v>58</v>
      </c>
      <c r="AC96" s="121" t="s">
        <v>58</v>
      </c>
      <c r="AD96" s="121" t="s">
        <v>58</v>
      </c>
      <c r="AE96" s="121" t="s">
        <v>58</v>
      </c>
      <c r="AF96" s="121" t="s">
        <v>58</v>
      </c>
      <c r="AG96" s="121" t="s">
        <v>58</v>
      </c>
      <c r="AH96" s="121" t="s">
        <v>58</v>
      </c>
      <c r="AI96" s="121"/>
      <c r="AJ96" s="121"/>
    </row>
    <row r="97" spans="1:36" x14ac:dyDescent="0.25">
      <c r="A97" s="16">
        <v>58</v>
      </c>
      <c r="B97" s="16" t="s">
        <v>698</v>
      </c>
      <c r="C97" s="146" t="s">
        <v>778</v>
      </c>
      <c r="D97" s="10" t="s">
        <v>135</v>
      </c>
      <c r="E97" s="10" t="s">
        <v>663</v>
      </c>
      <c r="F97" s="10" t="s">
        <v>608</v>
      </c>
      <c r="G97" s="10" t="s">
        <v>609</v>
      </c>
      <c r="H97" s="10" t="s">
        <v>457</v>
      </c>
      <c r="I97" s="10" t="s">
        <v>145</v>
      </c>
      <c r="J97" s="10" t="s">
        <v>52</v>
      </c>
      <c r="K97" s="10" t="s">
        <v>171</v>
      </c>
      <c r="L97" s="10" t="s">
        <v>664</v>
      </c>
      <c r="M97" s="10" t="s">
        <v>665</v>
      </c>
      <c r="N97" s="10" t="s">
        <v>666</v>
      </c>
      <c r="O97" s="10" t="s">
        <v>663</v>
      </c>
      <c r="P97" s="10" t="s">
        <v>667</v>
      </c>
      <c r="Q97" s="119">
        <v>-1.337936</v>
      </c>
      <c r="R97" s="119">
        <v>-48.472310999999998</v>
      </c>
      <c r="S97" s="121" t="s">
        <v>668</v>
      </c>
      <c r="T97" s="121" t="s">
        <v>477</v>
      </c>
      <c r="U97" s="121" t="s">
        <v>58</v>
      </c>
      <c r="V97" s="121" t="s">
        <v>58</v>
      </c>
      <c r="W97" s="124"/>
      <c r="X97" s="124"/>
      <c r="Y97" s="124" t="s">
        <v>58</v>
      </c>
      <c r="Z97" s="127" t="s">
        <v>58</v>
      </c>
      <c r="AA97" s="127" t="s">
        <v>58</v>
      </c>
      <c r="AB97" s="124" t="s">
        <v>58</v>
      </c>
      <c r="AC97" s="121" t="s">
        <v>58</v>
      </c>
      <c r="AD97" s="121" t="s">
        <v>58</v>
      </c>
      <c r="AE97" s="121" t="s">
        <v>58</v>
      </c>
      <c r="AF97" s="121" t="s">
        <v>58</v>
      </c>
      <c r="AG97" s="121" t="s">
        <v>58</v>
      </c>
      <c r="AH97" s="121" t="s">
        <v>58</v>
      </c>
      <c r="AI97" s="121"/>
      <c r="AJ97" s="121"/>
    </row>
    <row r="98" spans="1:36" x14ac:dyDescent="0.25">
      <c r="A98" s="16">
        <v>59</v>
      </c>
      <c r="B98" s="16" t="s">
        <v>698</v>
      </c>
      <c r="C98" s="146" t="s">
        <v>778</v>
      </c>
      <c r="D98" s="10" t="s">
        <v>135</v>
      </c>
      <c r="E98" s="10" t="s">
        <v>663</v>
      </c>
      <c r="F98" s="10" t="s">
        <v>575</v>
      </c>
      <c r="G98" s="10" t="s">
        <v>576</v>
      </c>
      <c r="H98" s="10" t="s">
        <v>376</v>
      </c>
      <c r="I98" s="10" t="s">
        <v>145</v>
      </c>
      <c r="J98" s="10" t="s">
        <v>52</v>
      </c>
      <c r="K98" s="10" t="s">
        <v>171</v>
      </c>
      <c r="L98" s="10" t="s">
        <v>664</v>
      </c>
      <c r="M98" s="10" t="s">
        <v>665</v>
      </c>
      <c r="N98" s="10" t="s">
        <v>666</v>
      </c>
      <c r="O98" s="10" t="s">
        <v>663</v>
      </c>
      <c r="P98" s="10" t="s">
        <v>446</v>
      </c>
      <c r="Q98" s="119">
        <v>-1.3378410000000001</v>
      </c>
      <c r="R98" s="119">
        <v>-48.287888000000002</v>
      </c>
      <c r="S98" s="121" t="s">
        <v>668</v>
      </c>
      <c r="T98" s="121" t="s">
        <v>477</v>
      </c>
      <c r="U98" s="121" t="s">
        <v>58</v>
      </c>
      <c r="V98" s="121" t="s">
        <v>58</v>
      </c>
      <c r="W98" s="124"/>
      <c r="X98" s="124"/>
      <c r="Y98" s="124" t="s">
        <v>58</v>
      </c>
      <c r="Z98" s="127" t="s">
        <v>58</v>
      </c>
      <c r="AA98" s="127" t="s">
        <v>58</v>
      </c>
      <c r="AB98" s="124" t="s">
        <v>58</v>
      </c>
      <c r="AC98" s="121" t="s">
        <v>58</v>
      </c>
      <c r="AD98" s="121" t="s">
        <v>58</v>
      </c>
      <c r="AE98" s="121" t="s">
        <v>58</v>
      </c>
      <c r="AF98" s="121" t="s">
        <v>58</v>
      </c>
      <c r="AG98" s="121" t="s">
        <v>58</v>
      </c>
      <c r="AH98" s="121" t="s">
        <v>58</v>
      </c>
      <c r="AI98" s="121"/>
      <c r="AJ98" s="121"/>
    </row>
    <row r="99" spans="1:36" x14ac:dyDescent="0.25">
      <c r="A99" s="16">
        <v>60</v>
      </c>
      <c r="B99" s="16" t="s">
        <v>698</v>
      </c>
      <c r="C99" s="146" t="s">
        <v>778</v>
      </c>
      <c r="D99" s="10" t="s">
        <v>135</v>
      </c>
      <c r="E99" s="10" t="s">
        <v>663</v>
      </c>
      <c r="F99" s="10" t="s">
        <v>617</v>
      </c>
      <c r="G99" s="10" t="s">
        <v>618</v>
      </c>
      <c r="H99" s="10" t="s">
        <v>170</v>
      </c>
      <c r="I99" s="10" t="s">
        <v>145</v>
      </c>
      <c r="J99" s="10" t="s">
        <v>52</v>
      </c>
      <c r="K99" s="10" t="s">
        <v>171</v>
      </c>
      <c r="L99" s="10" t="s">
        <v>664</v>
      </c>
      <c r="M99" s="10" t="s">
        <v>665</v>
      </c>
      <c r="N99" s="10" t="s">
        <v>666</v>
      </c>
      <c r="O99" s="10" t="s">
        <v>663</v>
      </c>
      <c r="P99" s="10" t="s">
        <v>667</v>
      </c>
      <c r="Q99" s="119">
        <v>-1.336017</v>
      </c>
      <c r="R99" s="119">
        <v>-48.418385000000001</v>
      </c>
      <c r="S99" s="121" t="s">
        <v>668</v>
      </c>
      <c r="T99" s="121" t="s">
        <v>477</v>
      </c>
      <c r="U99" s="121" t="s">
        <v>58</v>
      </c>
      <c r="V99" s="121" t="s">
        <v>58</v>
      </c>
      <c r="W99" s="124"/>
      <c r="X99" s="124"/>
      <c r="Y99" s="124" t="s">
        <v>58</v>
      </c>
      <c r="Z99" s="127" t="s">
        <v>58</v>
      </c>
      <c r="AA99" s="127" t="s">
        <v>58</v>
      </c>
      <c r="AB99" s="124" t="s">
        <v>58</v>
      </c>
      <c r="AC99" s="121" t="s">
        <v>58</v>
      </c>
      <c r="AD99" s="121" t="s">
        <v>58</v>
      </c>
      <c r="AE99" s="121" t="s">
        <v>58</v>
      </c>
      <c r="AF99" s="121" t="s">
        <v>58</v>
      </c>
      <c r="AG99" s="121" t="s">
        <v>58</v>
      </c>
      <c r="AH99" s="121" t="s">
        <v>58</v>
      </c>
      <c r="AI99" s="121"/>
      <c r="AJ99" s="121"/>
    </row>
    <row r="100" spans="1:36" x14ac:dyDescent="0.25">
      <c r="A100" s="16">
        <v>61</v>
      </c>
      <c r="B100" s="16" t="s">
        <v>698</v>
      </c>
      <c r="C100" s="146" t="s">
        <v>778</v>
      </c>
      <c r="D100" s="10" t="s">
        <v>135</v>
      </c>
      <c r="E100" s="10" t="s">
        <v>663</v>
      </c>
      <c r="F100" s="10" t="s">
        <v>615</v>
      </c>
      <c r="G100" s="10" t="s">
        <v>616</v>
      </c>
      <c r="H100" s="10" t="s">
        <v>170</v>
      </c>
      <c r="I100" s="10" t="s">
        <v>145</v>
      </c>
      <c r="J100" s="10" t="s">
        <v>52</v>
      </c>
      <c r="K100" s="10" t="s">
        <v>171</v>
      </c>
      <c r="L100" s="10" t="s">
        <v>664</v>
      </c>
      <c r="M100" s="10" t="s">
        <v>665</v>
      </c>
      <c r="N100" s="10" t="s">
        <v>666</v>
      </c>
      <c r="O100" s="10" t="s">
        <v>663</v>
      </c>
      <c r="P100" s="10" t="s">
        <v>667</v>
      </c>
      <c r="Q100" s="119">
        <v>-1.3340240000000001</v>
      </c>
      <c r="R100" s="119">
        <v>-48.424804999999999</v>
      </c>
      <c r="S100" s="121" t="s">
        <v>668</v>
      </c>
      <c r="T100" s="121" t="s">
        <v>477</v>
      </c>
      <c r="U100" s="121" t="s">
        <v>58</v>
      </c>
      <c r="V100" s="121" t="s">
        <v>58</v>
      </c>
      <c r="W100" s="124"/>
      <c r="X100" s="124"/>
      <c r="Y100" s="124" t="s">
        <v>58</v>
      </c>
      <c r="Z100" s="127" t="s">
        <v>58</v>
      </c>
      <c r="AA100" s="127" t="s">
        <v>58</v>
      </c>
      <c r="AB100" s="124" t="s">
        <v>58</v>
      </c>
      <c r="AC100" s="121" t="s">
        <v>58</v>
      </c>
      <c r="AD100" s="121" t="s">
        <v>58</v>
      </c>
      <c r="AE100" s="121" t="s">
        <v>58</v>
      </c>
      <c r="AF100" s="121" t="s">
        <v>58</v>
      </c>
      <c r="AG100" s="121" t="s">
        <v>58</v>
      </c>
      <c r="AH100" s="121" t="s">
        <v>58</v>
      </c>
      <c r="AI100" s="121"/>
      <c r="AJ100" s="121"/>
    </row>
    <row r="101" spans="1:36" x14ac:dyDescent="0.25">
      <c r="A101" s="16">
        <v>62</v>
      </c>
      <c r="B101" s="16" t="s">
        <v>698</v>
      </c>
      <c r="C101" s="146" t="s">
        <v>778</v>
      </c>
      <c r="D101" s="10" t="s">
        <v>135</v>
      </c>
      <c r="E101" s="10" t="s">
        <v>663</v>
      </c>
      <c r="F101" s="10" t="s">
        <v>641</v>
      </c>
      <c r="G101" s="10" t="s">
        <v>642</v>
      </c>
      <c r="H101" s="10" t="s">
        <v>643</v>
      </c>
      <c r="I101" s="10" t="s">
        <v>145</v>
      </c>
      <c r="J101" s="10" t="s">
        <v>52</v>
      </c>
      <c r="K101" s="10" t="s">
        <v>171</v>
      </c>
      <c r="L101" s="10" t="s">
        <v>664</v>
      </c>
      <c r="M101" s="10" t="s">
        <v>665</v>
      </c>
      <c r="N101" s="10" t="s">
        <v>666</v>
      </c>
      <c r="O101" s="10" t="s">
        <v>663</v>
      </c>
      <c r="P101" s="10" t="s">
        <v>667</v>
      </c>
      <c r="Q101" s="119">
        <v>-1.324581</v>
      </c>
      <c r="R101" s="119">
        <v>-48.170209</v>
      </c>
      <c r="S101" s="121" t="s">
        <v>668</v>
      </c>
      <c r="T101" s="121" t="s">
        <v>477</v>
      </c>
      <c r="U101" s="121" t="s">
        <v>58</v>
      </c>
      <c r="V101" s="121" t="s">
        <v>58</v>
      </c>
      <c r="W101" s="124"/>
      <c r="X101" s="124"/>
      <c r="Y101" s="124" t="s">
        <v>58</v>
      </c>
      <c r="Z101" s="127" t="s">
        <v>58</v>
      </c>
      <c r="AA101" s="127" t="s">
        <v>58</v>
      </c>
      <c r="AB101" s="124" t="s">
        <v>58</v>
      </c>
      <c r="AC101" s="121" t="s">
        <v>58</v>
      </c>
      <c r="AD101" s="121" t="s">
        <v>58</v>
      </c>
      <c r="AE101" s="121" t="s">
        <v>58</v>
      </c>
      <c r="AF101" s="121" t="s">
        <v>58</v>
      </c>
      <c r="AG101" s="121" t="s">
        <v>58</v>
      </c>
      <c r="AH101" s="121" t="s">
        <v>58</v>
      </c>
      <c r="AI101" s="121"/>
      <c r="AJ101" s="121"/>
    </row>
    <row r="102" spans="1:36" x14ac:dyDescent="0.25">
      <c r="A102" s="16">
        <v>63</v>
      </c>
      <c r="B102" s="16" t="s">
        <v>698</v>
      </c>
      <c r="C102" s="146" t="s">
        <v>778</v>
      </c>
      <c r="D102" s="10" t="s">
        <v>135</v>
      </c>
      <c r="E102" s="10" t="s">
        <v>663</v>
      </c>
      <c r="F102" s="10" t="s">
        <v>651</v>
      </c>
      <c r="G102" s="10" t="s">
        <v>652</v>
      </c>
      <c r="H102" s="10" t="s">
        <v>170</v>
      </c>
      <c r="I102" s="10" t="s">
        <v>145</v>
      </c>
      <c r="J102" s="10" t="s">
        <v>52</v>
      </c>
      <c r="K102" s="10" t="s">
        <v>171</v>
      </c>
      <c r="L102" s="10" t="s">
        <v>664</v>
      </c>
      <c r="M102" s="10" t="s">
        <v>665</v>
      </c>
      <c r="N102" s="10" t="s">
        <v>666</v>
      </c>
      <c r="O102" s="10" t="s">
        <v>663</v>
      </c>
      <c r="P102" s="10" t="s">
        <v>667</v>
      </c>
      <c r="Q102" s="119">
        <v>-1.323372</v>
      </c>
      <c r="R102" s="119">
        <v>-48.385950000000001</v>
      </c>
      <c r="S102" s="121" t="s">
        <v>668</v>
      </c>
      <c r="T102" s="121" t="s">
        <v>477</v>
      </c>
      <c r="U102" s="121" t="s">
        <v>58</v>
      </c>
      <c r="V102" s="121" t="s">
        <v>58</v>
      </c>
      <c r="W102" s="124"/>
      <c r="X102" s="124"/>
      <c r="Y102" s="124" t="s">
        <v>58</v>
      </c>
      <c r="Z102" s="127" t="s">
        <v>58</v>
      </c>
      <c r="AA102" s="127" t="s">
        <v>58</v>
      </c>
      <c r="AB102" s="124" t="s">
        <v>58</v>
      </c>
      <c r="AC102" s="121" t="s">
        <v>58</v>
      </c>
      <c r="AD102" s="121" t="s">
        <v>58</v>
      </c>
      <c r="AE102" s="121" t="s">
        <v>58</v>
      </c>
      <c r="AF102" s="121" t="s">
        <v>58</v>
      </c>
      <c r="AG102" s="121" t="s">
        <v>58</v>
      </c>
      <c r="AH102" s="121" t="s">
        <v>58</v>
      </c>
      <c r="AI102" s="121"/>
      <c r="AJ102" s="121"/>
    </row>
    <row r="103" spans="1:36" x14ac:dyDescent="0.25">
      <c r="A103" s="16">
        <v>64</v>
      </c>
      <c r="B103" s="16" t="s">
        <v>698</v>
      </c>
      <c r="C103" s="146" t="s">
        <v>778</v>
      </c>
      <c r="D103" s="10" t="s">
        <v>135</v>
      </c>
      <c r="E103" s="10" t="s">
        <v>663</v>
      </c>
      <c r="F103" s="10" t="s">
        <v>577</v>
      </c>
      <c r="G103" s="10" t="s">
        <v>578</v>
      </c>
      <c r="H103" s="10" t="s">
        <v>459</v>
      </c>
      <c r="I103" s="10" t="s">
        <v>145</v>
      </c>
      <c r="J103" s="10" t="s">
        <v>52</v>
      </c>
      <c r="K103" s="10" t="s">
        <v>171</v>
      </c>
      <c r="L103" s="10" t="s">
        <v>664</v>
      </c>
      <c r="M103" s="10" t="s">
        <v>665</v>
      </c>
      <c r="N103" s="10" t="s">
        <v>666</v>
      </c>
      <c r="O103" s="10" t="s">
        <v>663</v>
      </c>
      <c r="P103" s="10" t="s">
        <v>667</v>
      </c>
      <c r="Q103" s="119">
        <v>-1.3001959999999999</v>
      </c>
      <c r="R103" s="119">
        <v>-47.992364999999999</v>
      </c>
      <c r="S103" s="121" t="s">
        <v>668</v>
      </c>
      <c r="T103" s="121" t="s">
        <v>477</v>
      </c>
      <c r="U103" s="121" t="s">
        <v>58</v>
      </c>
      <c r="V103" s="121" t="s">
        <v>58</v>
      </c>
      <c r="W103" s="124"/>
      <c r="X103" s="124"/>
      <c r="Y103" s="124" t="s">
        <v>58</v>
      </c>
      <c r="Z103" s="127" t="s">
        <v>58</v>
      </c>
      <c r="AA103" s="127" t="s">
        <v>58</v>
      </c>
      <c r="AB103" s="124" t="s">
        <v>58</v>
      </c>
      <c r="AC103" s="121" t="s">
        <v>58</v>
      </c>
      <c r="AD103" s="121" t="s">
        <v>58</v>
      </c>
      <c r="AE103" s="121" t="s">
        <v>58</v>
      </c>
      <c r="AF103" s="121" t="s">
        <v>58</v>
      </c>
      <c r="AG103" s="121" t="s">
        <v>58</v>
      </c>
      <c r="AH103" s="121" t="s">
        <v>58</v>
      </c>
      <c r="AI103" s="121"/>
      <c r="AJ103" s="121"/>
    </row>
    <row r="104" spans="1:36" x14ac:dyDescent="0.25">
      <c r="A104" s="16">
        <v>65</v>
      </c>
      <c r="B104" s="16" t="s">
        <v>698</v>
      </c>
      <c r="C104" s="146" t="s">
        <v>778</v>
      </c>
      <c r="D104" s="10" t="s">
        <v>135</v>
      </c>
      <c r="E104" s="10" t="s">
        <v>663</v>
      </c>
      <c r="F104" s="10" t="s">
        <v>587</v>
      </c>
      <c r="G104" s="10" t="s">
        <v>588</v>
      </c>
      <c r="H104" s="10" t="s">
        <v>459</v>
      </c>
      <c r="I104" s="10" t="s">
        <v>145</v>
      </c>
      <c r="J104" s="10" t="s">
        <v>52</v>
      </c>
      <c r="K104" s="10" t="s">
        <v>171</v>
      </c>
      <c r="L104" s="10" t="s">
        <v>664</v>
      </c>
      <c r="M104" s="10" t="s">
        <v>665</v>
      </c>
      <c r="N104" s="10" t="s">
        <v>666</v>
      </c>
      <c r="O104" s="10" t="s">
        <v>663</v>
      </c>
      <c r="P104" s="10" t="s">
        <v>667</v>
      </c>
      <c r="Q104" s="119">
        <v>-1.2955019999999999</v>
      </c>
      <c r="R104" s="119">
        <v>-47.945163999999998</v>
      </c>
      <c r="S104" s="121" t="s">
        <v>668</v>
      </c>
      <c r="T104" s="121" t="s">
        <v>477</v>
      </c>
      <c r="U104" s="121" t="s">
        <v>58</v>
      </c>
      <c r="V104" s="121" t="s">
        <v>58</v>
      </c>
      <c r="W104" s="124"/>
      <c r="X104" s="124"/>
      <c r="Y104" s="124" t="s">
        <v>58</v>
      </c>
      <c r="Z104" s="127" t="s">
        <v>58</v>
      </c>
      <c r="AA104" s="127" t="s">
        <v>58</v>
      </c>
      <c r="AB104" s="124" t="s">
        <v>58</v>
      </c>
      <c r="AC104" s="121" t="s">
        <v>58</v>
      </c>
      <c r="AD104" s="121" t="s">
        <v>58</v>
      </c>
      <c r="AE104" s="121" t="s">
        <v>58</v>
      </c>
      <c r="AF104" s="121" t="s">
        <v>58</v>
      </c>
      <c r="AG104" s="121" t="s">
        <v>58</v>
      </c>
      <c r="AH104" s="121" t="s">
        <v>58</v>
      </c>
      <c r="AI104" s="121"/>
      <c r="AJ104" s="121"/>
    </row>
    <row r="105" spans="1:36" x14ac:dyDescent="0.25">
      <c r="A105" s="16">
        <v>66</v>
      </c>
      <c r="B105" s="16" t="s">
        <v>698</v>
      </c>
      <c r="C105" s="146" t="s">
        <v>778</v>
      </c>
      <c r="D105" s="10" t="s">
        <v>135</v>
      </c>
      <c r="E105" s="10" t="s">
        <v>663</v>
      </c>
      <c r="F105" s="10" t="s">
        <v>619</v>
      </c>
      <c r="G105" s="10" t="s">
        <v>620</v>
      </c>
      <c r="H105" s="10" t="s">
        <v>459</v>
      </c>
      <c r="I105" s="10" t="s">
        <v>145</v>
      </c>
      <c r="J105" s="10" t="s">
        <v>52</v>
      </c>
      <c r="K105" s="10" t="s">
        <v>171</v>
      </c>
      <c r="L105" s="10" t="s">
        <v>664</v>
      </c>
      <c r="M105" s="10" t="s">
        <v>665</v>
      </c>
      <c r="N105" s="10" t="s">
        <v>666</v>
      </c>
      <c r="O105" s="10" t="s">
        <v>663</v>
      </c>
      <c r="P105" s="10" t="s">
        <v>667</v>
      </c>
      <c r="Q105" s="119">
        <v>-1.2920769999999999</v>
      </c>
      <c r="R105" s="119">
        <v>-47.938851999999997</v>
      </c>
      <c r="S105" s="121" t="s">
        <v>668</v>
      </c>
      <c r="T105" s="121" t="s">
        <v>477</v>
      </c>
      <c r="U105" s="121" t="s">
        <v>58</v>
      </c>
      <c r="V105" s="121" t="s">
        <v>58</v>
      </c>
      <c r="W105" s="124"/>
      <c r="X105" s="124"/>
      <c r="Y105" s="124" t="s">
        <v>58</v>
      </c>
      <c r="Z105" s="127" t="s">
        <v>58</v>
      </c>
      <c r="AA105" s="127" t="s">
        <v>58</v>
      </c>
      <c r="AB105" s="124" t="s">
        <v>58</v>
      </c>
      <c r="AC105" s="121" t="s">
        <v>58</v>
      </c>
      <c r="AD105" s="121" t="s">
        <v>58</v>
      </c>
      <c r="AE105" s="121" t="s">
        <v>58</v>
      </c>
      <c r="AF105" s="121" t="s">
        <v>58</v>
      </c>
      <c r="AG105" s="121" t="s">
        <v>58</v>
      </c>
      <c r="AH105" s="121" t="s">
        <v>58</v>
      </c>
      <c r="AI105" s="121"/>
      <c r="AJ105" s="121"/>
    </row>
    <row r="106" spans="1:36" x14ac:dyDescent="0.25">
      <c r="A106" s="16">
        <v>67</v>
      </c>
      <c r="B106" s="16" t="s">
        <v>698</v>
      </c>
      <c r="C106" s="146" t="s">
        <v>778</v>
      </c>
      <c r="D106" s="10" t="s">
        <v>135</v>
      </c>
      <c r="E106" s="10" t="s">
        <v>663</v>
      </c>
      <c r="F106" s="10" t="s">
        <v>613</v>
      </c>
      <c r="G106" s="10" t="s">
        <v>614</v>
      </c>
      <c r="H106" s="10" t="s">
        <v>376</v>
      </c>
      <c r="I106" s="10" t="s">
        <v>145</v>
      </c>
      <c r="J106" s="10" t="s">
        <v>52</v>
      </c>
      <c r="K106" s="10" t="s">
        <v>171</v>
      </c>
      <c r="L106" s="10" t="s">
        <v>664</v>
      </c>
      <c r="M106" s="10" t="s">
        <v>665</v>
      </c>
      <c r="N106" s="10" t="s">
        <v>666</v>
      </c>
      <c r="O106" s="10" t="s">
        <v>663</v>
      </c>
      <c r="P106" s="10" t="s">
        <v>667</v>
      </c>
      <c r="Q106" s="119">
        <v>-1.2864009999999999</v>
      </c>
      <c r="R106" s="119">
        <v>-48.321207999999999</v>
      </c>
      <c r="S106" s="121" t="s">
        <v>668</v>
      </c>
      <c r="T106" s="121" t="s">
        <v>477</v>
      </c>
      <c r="U106" s="121" t="s">
        <v>58</v>
      </c>
      <c r="V106" s="121" t="s">
        <v>58</v>
      </c>
      <c r="W106" s="124"/>
      <c r="X106" s="124"/>
      <c r="Y106" s="124" t="s">
        <v>58</v>
      </c>
      <c r="Z106" s="127" t="s">
        <v>58</v>
      </c>
      <c r="AA106" s="127" t="s">
        <v>58</v>
      </c>
      <c r="AB106" s="124" t="s">
        <v>58</v>
      </c>
      <c r="AC106" s="121" t="s">
        <v>58</v>
      </c>
      <c r="AD106" s="121" t="s">
        <v>58</v>
      </c>
      <c r="AE106" s="121" t="s">
        <v>58</v>
      </c>
      <c r="AF106" s="121" t="s">
        <v>58</v>
      </c>
      <c r="AG106" s="121" t="s">
        <v>58</v>
      </c>
      <c r="AH106" s="121" t="s">
        <v>58</v>
      </c>
      <c r="AI106" s="121"/>
      <c r="AJ106" s="121"/>
    </row>
    <row r="107" spans="1:36" x14ac:dyDescent="0.25">
      <c r="A107" s="16">
        <v>68</v>
      </c>
      <c r="B107" s="16" t="s">
        <v>698</v>
      </c>
      <c r="C107" s="146" t="s">
        <v>778</v>
      </c>
      <c r="D107" s="10" t="s">
        <v>135</v>
      </c>
      <c r="E107" s="10" t="s">
        <v>663</v>
      </c>
      <c r="F107" s="10" t="s">
        <v>610</v>
      </c>
      <c r="G107" s="10" t="s">
        <v>611</v>
      </c>
      <c r="H107" s="10" t="s">
        <v>612</v>
      </c>
      <c r="I107" s="10" t="s">
        <v>145</v>
      </c>
      <c r="J107" s="10" t="s">
        <v>52</v>
      </c>
      <c r="K107" s="10" t="s">
        <v>171</v>
      </c>
      <c r="L107" s="10" t="s">
        <v>664</v>
      </c>
      <c r="M107" s="10" t="s">
        <v>665</v>
      </c>
      <c r="N107" s="10" t="s">
        <v>666</v>
      </c>
      <c r="O107" s="10" t="s">
        <v>663</v>
      </c>
      <c r="P107" s="10" t="s">
        <v>667</v>
      </c>
      <c r="Q107" s="119">
        <v>-1.2756339999999999</v>
      </c>
      <c r="R107" s="119">
        <v>-48.255989999999997</v>
      </c>
      <c r="S107" s="121" t="s">
        <v>668</v>
      </c>
      <c r="T107" s="121" t="s">
        <v>477</v>
      </c>
      <c r="U107" s="121" t="s">
        <v>58</v>
      </c>
      <c r="V107" s="121" t="s">
        <v>58</v>
      </c>
      <c r="W107" s="124"/>
      <c r="X107" s="124"/>
      <c r="Y107" s="124" t="s">
        <v>58</v>
      </c>
      <c r="Z107" s="127" t="s">
        <v>58</v>
      </c>
      <c r="AA107" s="127" t="s">
        <v>58</v>
      </c>
      <c r="AB107" s="124" t="s">
        <v>58</v>
      </c>
      <c r="AC107" s="121" t="s">
        <v>58</v>
      </c>
      <c r="AD107" s="121" t="s">
        <v>58</v>
      </c>
      <c r="AE107" s="121" t="s">
        <v>58</v>
      </c>
      <c r="AF107" s="121" t="s">
        <v>58</v>
      </c>
      <c r="AG107" s="121" t="s">
        <v>58</v>
      </c>
      <c r="AH107" s="121" t="s">
        <v>58</v>
      </c>
      <c r="AI107" s="121"/>
      <c r="AJ107" s="121"/>
    </row>
    <row r="108" spans="1:36" x14ac:dyDescent="0.25">
      <c r="A108" s="16">
        <v>69</v>
      </c>
      <c r="B108" s="16" t="s">
        <v>698</v>
      </c>
      <c r="C108" s="146" t="s">
        <v>778</v>
      </c>
      <c r="D108" s="10" t="s">
        <v>135</v>
      </c>
      <c r="E108" s="10" t="s">
        <v>663</v>
      </c>
      <c r="F108" s="10" t="s">
        <v>591</v>
      </c>
      <c r="G108" s="10" t="s">
        <v>592</v>
      </c>
      <c r="H108" s="10" t="s">
        <v>459</v>
      </c>
      <c r="I108" s="10" t="s">
        <v>145</v>
      </c>
      <c r="J108" s="10" t="s">
        <v>52</v>
      </c>
      <c r="K108" s="10" t="s">
        <v>171</v>
      </c>
      <c r="L108" s="10" t="s">
        <v>664</v>
      </c>
      <c r="M108" s="10" t="s">
        <v>665</v>
      </c>
      <c r="N108" s="10" t="s">
        <v>666</v>
      </c>
      <c r="O108" s="10" t="s">
        <v>663</v>
      </c>
      <c r="P108" s="10" t="s">
        <v>667</v>
      </c>
      <c r="Q108" s="119">
        <v>-1.252105</v>
      </c>
      <c r="R108" s="119">
        <v>-47.926867000000001</v>
      </c>
      <c r="S108" s="121" t="s">
        <v>668</v>
      </c>
      <c r="T108" s="121" t="s">
        <v>477</v>
      </c>
      <c r="U108" s="121" t="s">
        <v>58</v>
      </c>
      <c r="V108" s="121" t="s">
        <v>58</v>
      </c>
      <c r="W108" s="124"/>
      <c r="X108" s="124"/>
      <c r="Y108" s="124" t="s">
        <v>58</v>
      </c>
      <c r="Z108" s="127" t="s">
        <v>58</v>
      </c>
      <c r="AA108" s="127" t="s">
        <v>58</v>
      </c>
      <c r="AB108" s="124" t="s">
        <v>58</v>
      </c>
      <c r="AC108" s="121" t="s">
        <v>58</v>
      </c>
      <c r="AD108" s="121" t="s">
        <v>58</v>
      </c>
      <c r="AE108" s="121" t="s">
        <v>58</v>
      </c>
      <c r="AF108" s="121" t="s">
        <v>58</v>
      </c>
      <c r="AG108" s="121" t="s">
        <v>58</v>
      </c>
      <c r="AH108" s="121" t="s">
        <v>58</v>
      </c>
      <c r="AI108" s="121"/>
      <c r="AJ108" s="121"/>
    </row>
    <row r="109" spans="1:36" x14ac:dyDescent="0.25">
      <c r="A109" s="16">
        <v>70</v>
      </c>
      <c r="B109" s="16" t="s">
        <v>698</v>
      </c>
      <c r="C109" s="146" t="s">
        <v>778</v>
      </c>
      <c r="D109" s="10" t="s">
        <v>135</v>
      </c>
      <c r="E109" s="10" t="s">
        <v>663</v>
      </c>
      <c r="F109" s="10" t="s">
        <v>631</v>
      </c>
      <c r="G109" s="10" t="s">
        <v>632</v>
      </c>
      <c r="H109" s="10" t="s">
        <v>457</v>
      </c>
      <c r="I109" s="10" t="s">
        <v>145</v>
      </c>
      <c r="J109" s="10" t="s">
        <v>52</v>
      </c>
      <c r="K109" s="10" t="s">
        <v>171</v>
      </c>
      <c r="L109" s="10" t="s">
        <v>664</v>
      </c>
      <c r="M109" s="10" t="s">
        <v>665</v>
      </c>
      <c r="N109" s="10" t="s">
        <v>666</v>
      </c>
      <c r="O109" s="10" t="s">
        <v>663</v>
      </c>
      <c r="P109" s="10" t="s">
        <v>667</v>
      </c>
      <c r="Q109" s="119">
        <v>-1.250807</v>
      </c>
      <c r="R109" s="119">
        <v>-48.457504</v>
      </c>
      <c r="S109" s="121" t="s">
        <v>668</v>
      </c>
      <c r="T109" s="121" t="s">
        <v>477</v>
      </c>
      <c r="U109" s="121" t="s">
        <v>58</v>
      </c>
      <c r="V109" s="121" t="s">
        <v>58</v>
      </c>
      <c r="W109" s="124"/>
      <c r="X109" s="124"/>
      <c r="Y109" s="124" t="s">
        <v>58</v>
      </c>
      <c r="Z109" s="127" t="s">
        <v>58</v>
      </c>
      <c r="AA109" s="127" t="s">
        <v>58</v>
      </c>
      <c r="AB109" s="124" t="s">
        <v>58</v>
      </c>
      <c r="AC109" s="121" t="s">
        <v>58</v>
      </c>
      <c r="AD109" s="121" t="s">
        <v>58</v>
      </c>
      <c r="AE109" s="121" t="s">
        <v>58</v>
      </c>
      <c r="AF109" s="121" t="s">
        <v>58</v>
      </c>
      <c r="AG109" s="121" t="s">
        <v>58</v>
      </c>
      <c r="AH109" s="121" t="s">
        <v>58</v>
      </c>
      <c r="AI109" s="121"/>
      <c r="AJ109" s="121"/>
    </row>
    <row r="110" spans="1:36" x14ac:dyDescent="0.25">
      <c r="A110" s="16">
        <v>71</v>
      </c>
      <c r="B110" s="16" t="s">
        <v>698</v>
      </c>
      <c r="C110" s="146" t="s">
        <v>778</v>
      </c>
      <c r="D110" s="10" t="s">
        <v>135</v>
      </c>
      <c r="E110" s="10" t="s">
        <v>663</v>
      </c>
      <c r="F110" s="10" t="s">
        <v>599</v>
      </c>
      <c r="G110" s="10" t="s">
        <v>600</v>
      </c>
      <c r="H110" s="10" t="s">
        <v>459</v>
      </c>
      <c r="I110" s="10" t="s">
        <v>145</v>
      </c>
      <c r="J110" s="10" t="s">
        <v>52</v>
      </c>
      <c r="K110" s="10" t="s">
        <v>171</v>
      </c>
      <c r="L110" s="10" t="s">
        <v>664</v>
      </c>
      <c r="M110" s="10" t="s">
        <v>665</v>
      </c>
      <c r="N110" s="10" t="s">
        <v>666</v>
      </c>
      <c r="O110" s="10" t="s">
        <v>663</v>
      </c>
      <c r="P110" s="10" t="s">
        <v>667</v>
      </c>
      <c r="Q110" s="119">
        <v>-1.2501</v>
      </c>
      <c r="R110" s="119">
        <v>-47.876880999999997</v>
      </c>
      <c r="S110" s="121" t="s">
        <v>668</v>
      </c>
      <c r="T110" s="121" t="s">
        <v>477</v>
      </c>
      <c r="U110" s="121" t="s">
        <v>58</v>
      </c>
      <c r="V110" s="121" t="s">
        <v>58</v>
      </c>
      <c r="W110" s="124"/>
      <c r="X110" s="124"/>
      <c r="Y110" s="124" t="s">
        <v>58</v>
      </c>
      <c r="Z110" s="127" t="s">
        <v>58</v>
      </c>
      <c r="AA110" s="127" t="s">
        <v>58</v>
      </c>
      <c r="AB110" s="124" t="s">
        <v>58</v>
      </c>
      <c r="AC110" s="121" t="s">
        <v>58</v>
      </c>
      <c r="AD110" s="121" t="s">
        <v>58</v>
      </c>
      <c r="AE110" s="121" t="s">
        <v>58</v>
      </c>
      <c r="AF110" s="121" t="s">
        <v>58</v>
      </c>
      <c r="AG110" s="121" t="s">
        <v>58</v>
      </c>
      <c r="AH110" s="121" t="s">
        <v>58</v>
      </c>
      <c r="AI110" s="121"/>
      <c r="AJ110" s="121"/>
    </row>
    <row r="111" spans="1:36" x14ac:dyDescent="0.25">
      <c r="A111" s="16">
        <v>72</v>
      </c>
      <c r="B111" s="16" t="s">
        <v>698</v>
      </c>
      <c r="C111" s="146" t="s">
        <v>778</v>
      </c>
      <c r="D111" s="10" t="s">
        <v>135</v>
      </c>
      <c r="E111" s="10" t="s">
        <v>663</v>
      </c>
      <c r="F111" s="10" t="s">
        <v>589</v>
      </c>
      <c r="G111" s="10" t="s">
        <v>590</v>
      </c>
      <c r="H111" s="10" t="s">
        <v>459</v>
      </c>
      <c r="I111" s="10" t="s">
        <v>145</v>
      </c>
      <c r="J111" s="10" t="s">
        <v>52</v>
      </c>
      <c r="K111" s="10" t="s">
        <v>171</v>
      </c>
      <c r="L111" s="10" t="s">
        <v>664</v>
      </c>
      <c r="M111" s="10" t="s">
        <v>665</v>
      </c>
      <c r="N111" s="10" t="s">
        <v>666</v>
      </c>
      <c r="O111" s="10" t="s">
        <v>663</v>
      </c>
      <c r="P111" s="10" t="s">
        <v>667</v>
      </c>
      <c r="Q111" s="119">
        <v>-1.236999</v>
      </c>
      <c r="R111" s="119">
        <v>-47.912688000000003</v>
      </c>
      <c r="S111" s="121" t="s">
        <v>668</v>
      </c>
      <c r="T111" s="121" t="s">
        <v>477</v>
      </c>
      <c r="U111" s="121" t="s">
        <v>58</v>
      </c>
      <c r="V111" s="121" t="s">
        <v>58</v>
      </c>
      <c r="W111" s="124"/>
      <c r="X111" s="124"/>
      <c r="Y111" s="124" t="s">
        <v>58</v>
      </c>
      <c r="Z111" s="127" t="s">
        <v>58</v>
      </c>
      <c r="AA111" s="127" t="s">
        <v>58</v>
      </c>
      <c r="AB111" s="124" t="s">
        <v>58</v>
      </c>
      <c r="AC111" s="121" t="s">
        <v>58</v>
      </c>
      <c r="AD111" s="121" t="s">
        <v>58</v>
      </c>
      <c r="AE111" s="121" t="s">
        <v>58</v>
      </c>
      <c r="AF111" s="121" t="s">
        <v>58</v>
      </c>
      <c r="AG111" s="121" t="s">
        <v>58</v>
      </c>
      <c r="AH111" s="121" t="s">
        <v>58</v>
      </c>
      <c r="AI111" s="121"/>
      <c r="AJ111" s="121"/>
    </row>
    <row r="112" spans="1:36" x14ac:dyDescent="0.25">
      <c r="A112" s="16">
        <v>73</v>
      </c>
      <c r="B112" s="16" t="s">
        <v>698</v>
      </c>
      <c r="C112" s="146" t="s">
        <v>778</v>
      </c>
      <c r="D112" s="10" t="s">
        <v>135</v>
      </c>
      <c r="E112" s="10" t="s">
        <v>663</v>
      </c>
      <c r="F112" s="10" t="s">
        <v>660</v>
      </c>
      <c r="G112" s="10" t="s">
        <v>661</v>
      </c>
      <c r="H112" s="10" t="s">
        <v>662</v>
      </c>
      <c r="I112" s="10" t="s">
        <v>145</v>
      </c>
      <c r="J112" s="10" t="s">
        <v>52</v>
      </c>
      <c r="K112" s="10" t="s">
        <v>171</v>
      </c>
      <c r="L112" s="10" t="s">
        <v>664</v>
      </c>
      <c r="M112" s="10" t="s">
        <v>665</v>
      </c>
      <c r="N112" s="10" t="s">
        <v>666</v>
      </c>
      <c r="O112" s="10" t="s">
        <v>663</v>
      </c>
      <c r="P112" s="10" t="s">
        <v>667</v>
      </c>
      <c r="Q112" s="119">
        <v>-1.1724129999999999</v>
      </c>
      <c r="R112" s="119">
        <v>-47.800089</v>
      </c>
      <c r="S112" s="121" t="s">
        <v>668</v>
      </c>
      <c r="T112" s="121" t="s">
        <v>477</v>
      </c>
      <c r="U112" s="121" t="s">
        <v>58</v>
      </c>
      <c r="V112" s="121" t="s">
        <v>58</v>
      </c>
      <c r="W112" s="124"/>
      <c r="X112" s="124"/>
      <c r="Y112" s="124" t="s">
        <v>58</v>
      </c>
      <c r="Z112" s="127" t="s">
        <v>58</v>
      </c>
      <c r="AA112" s="127" t="s">
        <v>58</v>
      </c>
      <c r="AB112" s="124" t="s">
        <v>58</v>
      </c>
      <c r="AC112" s="121" t="s">
        <v>58</v>
      </c>
      <c r="AD112" s="121" t="s">
        <v>58</v>
      </c>
      <c r="AE112" s="121" t="s">
        <v>58</v>
      </c>
      <c r="AF112" s="121" t="s">
        <v>58</v>
      </c>
      <c r="AG112" s="121" t="s">
        <v>58</v>
      </c>
      <c r="AH112" s="121" t="s">
        <v>58</v>
      </c>
      <c r="AI112" s="121"/>
      <c r="AJ112" s="121"/>
    </row>
    <row r="113" spans="1:36" x14ac:dyDescent="0.25">
      <c r="A113" s="16">
        <v>74</v>
      </c>
      <c r="B113" s="16" t="s">
        <v>698</v>
      </c>
      <c r="C113" s="146" t="s">
        <v>778</v>
      </c>
      <c r="D113" s="10" t="s">
        <v>135</v>
      </c>
      <c r="E113" s="10" t="s">
        <v>663</v>
      </c>
      <c r="F113" s="10" t="s">
        <v>635</v>
      </c>
      <c r="G113" s="10" t="s">
        <v>636</v>
      </c>
      <c r="H113" s="10" t="s">
        <v>637</v>
      </c>
      <c r="I113" s="10" t="s">
        <v>145</v>
      </c>
      <c r="J113" s="10" t="s">
        <v>52</v>
      </c>
      <c r="K113" s="10" t="s">
        <v>171</v>
      </c>
      <c r="L113" s="10" t="s">
        <v>664</v>
      </c>
      <c r="M113" s="10" t="s">
        <v>665</v>
      </c>
      <c r="N113" s="10" t="s">
        <v>666</v>
      </c>
      <c r="O113" s="10" t="s">
        <v>663</v>
      </c>
      <c r="P113" s="10" t="s">
        <v>667</v>
      </c>
      <c r="Q113" s="119">
        <v>-1.042314</v>
      </c>
      <c r="R113" s="119">
        <v>-47.908135999999999</v>
      </c>
      <c r="S113" s="121" t="s">
        <v>668</v>
      </c>
      <c r="T113" s="121" t="s">
        <v>477</v>
      </c>
      <c r="U113" s="121" t="s">
        <v>58</v>
      </c>
      <c r="V113" s="121" t="s">
        <v>58</v>
      </c>
      <c r="W113" s="124"/>
      <c r="X113" s="124"/>
      <c r="Y113" s="124" t="s">
        <v>58</v>
      </c>
      <c r="Z113" s="127" t="s">
        <v>58</v>
      </c>
      <c r="AA113" s="127" t="s">
        <v>58</v>
      </c>
      <c r="AB113" s="124" t="s">
        <v>58</v>
      </c>
      <c r="AC113" s="121" t="s">
        <v>58</v>
      </c>
      <c r="AD113" s="121" t="s">
        <v>58</v>
      </c>
      <c r="AE113" s="121" t="s">
        <v>58</v>
      </c>
      <c r="AF113" s="121" t="s">
        <v>58</v>
      </c>
      <c r="AG113" s="121" t="s">
        <v>58</v>
      </c>
      <c r="AH113" s="121" t="s">
        <v>58</v>
      </c>
      <c r="AI113" s="121"/>
      <c r="AJ113" s="121"/>
    </row>
    <row r="114" spans="1:36" x14ac:dyDescent="0.25">
      <c r="A114" s="16">
        <v>75</v>
      </c>
      <c r="B114" s="16" t="s">
        <v>698</v>
      </c>
      <c r="C114" s="146" t="s">
        <v>778</v>
      </c>
      <c r="D114" s="10" t="s">
        <v>135</v>
      </c>
      <c r="E114" s="10" t="s">
        <v>663</v>
      </c>
      <c r="F114" s="10" t="s">
        <v>638</v>
      </c>
      <c r="G114" s="10" t="s">
        <v>639</v>
      </c>
      <c r="H114" s="10" t="s">
        <v>640</v>
      </c>
      <c r="I114" s="10" t="s">
        <v>145</v>
      </c>
      <c r="J114" s="10" t="s">
        <v>52</v>
      </c>
      <c r="K114" s="10" t="s">
        <v>171</v>
      </c>
      <c r="L114" s="10" t="s">
        <v>664</v>
      </c>
      <c r="M114" s="10" t="s">
        <v>665</v>
      </c>
      <c r="N114" s="10" t="s">
        <v>666</v>
      </c>
      <c r="O114" s="10" t="s">
        <v>663</v>
      </c>
      <c r="P114" s="10" t="s">
        <v>667</v>
      </c>
      <c r="Q114" s="119">
        <v>-0.73347600000000002</v>
      </c>
      <c r="R114" s="119">
        <v>-47.851323000000001</v>
      </c>
      <c r="S114" s="121" t="s">
        <v>668</v>
      </c>
      <c r="T114" s="121" t="s">
        <v>477</v>
      </c>
      <c r="U114" s="121" t="s">
        <v>58</v>
      </c>
      <c r="V114" s="121" t="s">
        <v>58</v>
      </c>
      <c r="W114" s="124"/>
      <c r="X114" s="124"/>
      <c r="Y114" s="124" t="s">
        <v>58</v>
      </c>
      <c r="Z114" s="127" t="s">
        <v>58</v>
      </c>
      <c r="AA114" s="127" t="s">
        <v>58</v>
      </c>
      <c r="AB114" s="124" t="s">
        <v>58</v>
      </c>
      <c r="AC114" s="121" t="s">
        <v>58</v>
      </c>
      <c r="AD114" s="121" t="s">
        <v>58</v>
      </c>
      <c r="AE114" s="121" t="s">
        <v>58</v>
      </c>
      <c r="AF114" s="121" t="s">
        <v>58</v>
      </c>
      <c r="AG114" s="121" t="s">
        <v>58</v>
      </c>
      <c r="AH114" s="121" t="s">
        <v>58</v>
      </c>
      <c r="AI114" s="121"/>
      <c r="AJ114" s="121"/>
    </row>
    <row r="115" spans="1:36" x14ac:dyDescent="0.25">
      <c r="A115" s="16">
        <v>1</v>
      </c>
      <c r="B115" s="16" t="s">
        <v>769</v>
      </c>
      <c r="C115" s="146" t="s">
        <v>778</v>
      </c>
      <c r="D115" s="10" t="s">
        <v>137</v>
      </c>
      <c r="E115" s="10" t="s">
        <v>467</v>
      </c>
      <c r="F115" s="10" t="s">
        <v>119</v>
      </c>
      <c r="G115" s="10" t="s">
        <v>285</v>
      </c>
      <c r="H115" s="10" t="s">
        <v>460</v>
      </c>
      <c r="I115" s="10" t="s">
        <v>141</v>
      </c>
      <c r="J115" s="10" t="s">
        <v>290</v>
      </c>
      <c r="K115" s="10" t="s">
        <v>281</v>
      </c>
      <c r="L115" s="10" t="s">
        <v>465</v>
      </c>
      <c r="M115" s="10" t="s">
        <v>291</v>
      </c>
      <c r="N115" s="10" t="s">
        <v>67</v>
      </c>
      <c r="O115" s="10" t="s">
        <v>69</v>
      </c>
      <c r="P115" s="10" t="s">
        <v>446</v>
      </c>
      <c r="Q115" s="119">
        <v>-9.7506111111111107</v>
      </c>
      <c r="R115" s="119">
        <v>-66.600583333333333</v>
      </c>
      <c r="S115" s="121" t="s">
        <v>493</v>
      </c>
      <c r="T115" s="121" t="s">
        <v>475</v>
      </c>
      <c r="U115" s="121">
        <v>40</v>
      </c>
      <c r="V115" s="121" t="s">
        <v>258</v>
      </c>
      <c r="W115" s="124">
        <v>2.5</v>
      </c>
      <c r="X115" s="124">
        <v>21</v>
      </c>
      <c r="Y115" s="124">
        <v>840000</v>
      </c>
      <c r="Z115" s="127" t="s">
        <v>207</v>
      </c>
      <c r="AA115" s="127" t="s">
        <v>259</v>
      </c>
      <c r="AB115" s="124" t="s">
        <v>143</v>
      </c>
      <c r="AC115" s="121" t="s">
        <v>102</v>
      </c>
      <c r="AD115" s="121" t="s">
        <v>520</v>
      </c>
      <c r="AE115" s="121" t="s">
        <v>144</v>
      </c>
      <c r="AF115" s="121" t="s">
        <v>104</v>
      </c>
      <c r="AG115" s="121" t="s">
        <v>506</v>
      </c>
      <c r="AH115" s="121" t="s">
        <v>490</v>
      </c>
      <c r="AI115" s="121"/>
      <c r="AJ115" s="121" t="s">
        <v>535</v>
      </c>
    </row>
    <row r="116" spans="1:36" x14ac:dyDescent="0.25">
      <c r="A116" s="16">
        <v>2</v>
      </c>
      <c r="B116" s="16" t="s">
        <v>769</v>
      </c>
      <c r="C116" s="146" t="s">
        <v>778</v>
      </c>
      <c r="D116" s="10" t="s">
        <v>137</v>
      </c>
      <c r="E116" s="10" t="s">
        <v>213</v>
      </c>
      <c r="F116" s="10" t="s">
        <v>119</v>
      </c>
      <c r="G116" s="10" t="s">
        <v>285</v>
      </c>
      <c r="H116" s="10" t="s">
        <v>460</v>
      </c>
      <c r="I116" s="10" t="s">
        <v>141</v>
      </c>
      <c r="J116" s="10" t="s">
        <v>500</v>
      </c>
      <c r="K116" s="10" t="s">
        <v>266</v>
      </c>
      <c r="L116" s="10" t="s">
        <v>466</v>
      </c>
      <c r="M116" s="10" t="s">
        <v>501</v>
      </c>
      <c r="N116" s="10" t="s">
        <v>136</v>
      </c>
      <c r="O116" s="10" t="s">
        <v>213</v>
      </c>
      <c r="P116" s="10" t="s">
        <v>446</v>
      </c>
      <c r="Q116" s="119">
        <v>-9.7506111111111107</v>
      </c>
      <c r="R116" s="119">
        <v>-66.600583333333333</v>
      </c>
      <c r="S116" s="121" t="s">
        <v>522</v>
      </c>
      <c r="T116" s="121" t="s">
        <v>475</v>
      </c>
      <c r="U116" s="121">
        <v>300</v>
      </c>
      <c r="V116" s="121" t="s">
        <v>258</v>
      </c>
      <c r="W116" s="124">
        <v>1</v>
      </c>
      <c r="X116" s="124">
        <v>6</v>
      </c>
      <c r="Y116" s="124">
        <v>1800000</v>
      </c>
      <c r="Z116" s="127" t="s">
        <v>207</v>
      </c>
      <c r="AA116" s="127" t="s">
        <v>259</v>
      </c>
      <c r="AB116" s="124" t="s">
        <v>521</v>
      </c>
      <c r="AC116" s="121" t="s">
        <v>102</v>
      </c>
      <c r="AD116" s="121" t="s">
        <v>520</v>
      </c>
      <c r="AE116" s="121" t="s">
        <v>144</v>
      </c>
      <c r="AF116" s="121" t="s">
        <v>104</v>
      </c>
      <c r="AG116" s="121" t="s">
        <v>523</v>
      </c>
      <c r="AH116" s="121" t="s">
        <v>490</v>
      </c>
      <c r="AI116" s="121"/>
      <c r="AJ116" s="121" t="s">
        <v>536</v>
      </c>
    </row>
    <row r="117" spans="1:36" x14ac:dyDescent="0.25">
      <c r="A117" s="16">
        <v>3</v>
      </c>
      <c r="B117" s="16" t="s">
        <v>773</v>
      </c>
      <c r="C117" s="146" t="s">
        <v>778</v>
      </c>
      <c r="D117" s="10" t="s">
        <v>137</v>
      </c>
      <c r="E117" s="10" t="s">
        <v>467</v>
      </c>
      <c r="F117" s="10" t="s">
        <v>227</v>
      </c>
      <c r="G117" s="10" t="s">
        <v>228</v>
      </c>
      <c r="H117" s="10" t="s">
        <v>229</v>
      </c>
      <c r="I117" s="10" t="s">
        <v>68</v>
      </c>
      <c r="J117" s="10" t="s">
        <v>418</v>
      </c>
      <c r="K117" s="10" t="s">
        <v>171</v>
      </c>
      <c r="L117" s="10" t="s">
        <v>469</v>
      </c>
      <c r="M117" s="10" t="s">
        <v>419</v>
      </c>
      <c r="N117" s="10" t="s">
        <v>166</v>
      </c>
      <c r="O117" s="10" t="s">
        <v>69</v>
      </c>
      <c r="P117" s="10" t="s">
        <v>446</v>
      </c>
      <c r="Q117" s="119">
        <v>-3.8171305555555555</v>
      </c>
      <c r="R117" s="119">
        <v>-60.350636111111115</v>
      </c>
      <c r="S117" s="121" t="s">
        <v>493</v>
      </c>
      <c r="T117" s="121" t="s">
        <v>58</v>
      </c>
      <c r="U117" s="121" t="s">
        <v>58</v>
      </c>
      <c r="V117" s="121" t="s">
        <v>58</v>
      </c>
      <c r="W117" s="124" t="s">
        <v>58</v>
      </c>
      <c r="X117" s="124" t="s">
        <v>58</v>
      </c>
      <c r="Y117" s="124" t="s">
        <v>58</v>
      </c>
      <c r="Z117" s="127" t="s">
        <v>207</v>
      </c>
      <c r="AA117" s="127" t="s">
        <v>453</v>
      </c>
      <c r="AB117" s="124" t="s">
        <v>58</v>
      </c>
      <c r="AC117" s="121" t="s">
        <v>102</v>
      </c>
      <c r="AD117" s="121" t="s">
        <v>386</v>
      </c>
      <c r="AE117" s="121" t="s">
        <v>144</v>
      </c>
      <c r="AF117" s="121" t="s">
        <v>104</v>
      </c>
      <c r="AG117" s="121" t="s">
        <v>506</v>
      </c>
      <c r="AH117" s="121" t="s">
        <v>490</v>
      </c>
      <c r="AI117" s="121"/>
      <c r="AJ117" s="121"/>
    </row>
    <row r="118" spans="1:36" x14ac:dyDescent="0.25">
      <c r="A118" s="16">
        <v>4</v>
      </c>
      <c r="B118" s="16" t="s">
        <v>773</v>
      </c>
      <c r="C118" s="146" t="s">
        <v>778</v>
      </c>
      <c r="D118" s="10" t="s">
        <v>137</v>
      </c>
      <c r="E118" s="10" t="s">
        <v>213</v>
      </c>
      <c r="F118" s="10" t="s">
        <v>215</v>
      </c>
      <c r="G118" s="10" t="s">
        <v>216</v>
      </c>
      <c r="H118" s="10" t="s">
        <v>217</v>
      </c>
      <c r="I118" s="10" t="s">
        <v>68</v>
      </c>
      <c r="J118" s="10" t="s">
        <v>74</v>
      </c>
      <c r="K118" s="10" t="s">
        <v>266</v>
      </c>
      <c r="L118" s="10" t="s">
        <v>346</v>
      </c>
      <c r="M118" s="10" t="s">
        <v>212</v>
      </c>
      <c r="N118" s="10" t="s">
        <v>136</v>
      </c>
      <c r="O118" s="10" t="s">
        <v>213</v>
      </c>
      <c r="P118" s="10" t="s">
        <v>446</v>
      </c>
      <c r="Q118" s="119">
        <v>-2.617861111111111</v>
      </c>
      <c r="R118" s="119">
        <v>-56.684972222222221</v>
      </c>
      <c r="S118" s="121" t="s">
        <v>524</v>
      </c>
      <c r="T118" s="121" t="s">
        <v>58</v>
      </c>
      <c r="U118" s="121" t="s">
        <v>58</v>
      </c>
      <c r="V118" s="121" t="s">
        <v>58</v>
      </c>
      <c r="W118" s="124" t="s">
        <v>58</v>
      </c>
      <c r="X118" s="124" t="s">
        <v>58</v>
      </c>
      <c r="Y118" s="124" t="s">
        <v>58</v>
      </c>
      <c r="Z118" s="127" t="s">
        <v>207</v>
      </c>
      <c r="AA118" s="127" t="s">
        <v>453</v>
      </c>
      <c r="AB118" s="124" t="s">
        <v>58</v>
      </c>
      <c r="AC118" s="121" t="s">
        <v>102</v>
      </c>
      <c r="AD118" s="121" t="s">
        <v>260</v>
      </c>
      <c r="AE118" s="121" t="s">
        <v>144</v>
      </c>
      <c r="AF118" s="121" t="s">
        <v>104</v>
      </c>
      <c r="AG118" s="121" t="s">
        <v>506</v>
      </c>
      <c r="AH118" s="121" t="s">
        <v>490</v>
      </c>
      <c r="AI118" s="121"/>
      <c r="AJ118" s="121"/>
    </row>
    <row r="119" spans="1:36" x14ac:dyDescent="0.25">
      <c r="A119" s="16">
        <v>5</v>
      </c>
      <c r="B119" s="16" t="s">
        <v>773</v>
      </c>
      <c r="C119" s="146" t="s">
        <v>778</v>
      </c>
      <c r="D119" s="10" t="s">
        <v>137</v>
      </c>
      <c r="E119" s="10" t="s">
        <v>213</v>
      </c>
      <c r="F119" s="10" t="s">
        <v>227</v>
      </c>
      <c r="G119" s="10" t="s">
        <v>228</v>
      </c>
      <c r="H119" s="10" t="s">
        <v>229</v>
      </c>
      <c r="I119" s="10" t="s">
        <v>68</v>
      </c>
      <c r="J119" s="10" t="s">
        <v>418</v>
      </c>
      <c r="K119" s="10" t="s">
        <v>266</v>
      </c>
      <c r="L119" s="10" t="s">
        <v>468</v>
      </c>
      <c r="M119" s="10" t="s">
        <v>419</v>
      </c>
      <c r="N119" s="10" t="s">
        <v>136</v>
      </c>
      <c r="O119" s="10" t="s">
        <v>213</v>
      </c>
      <c r="P119" s="10" t="s">
        <v>446</v>
      </c>
      <c r="Q119" s="119">
        <v>-3.8171305555555555</v>
      </c>
      <c r="R119" s="119">
        <v>-60.350636111111115</v>
      </c>
      <c r="S119" s="121" t="s">
        <v>524</v>
      </c>
      <c r="T119" s="121" t="s">
        <v>58</v>
      </c>
      <c r="U119" s="121" t="s">
        <v>58</v>
      </c>
      <c r="V119" s="121" t="s">
        <v>58</v>
      </c>
      <c r="W119" s="124" t="s">
        <v>58</v>
      </c>
      <c r="X119" s="124" t="s">
        <v>58</v>
      </c>
      <c r="Y119" s="124" t="s">
        <v>58</v>
      </c>
      <c r="Z119" s="127" t="s">
        <v>207</v>
      </c>
      <c r="AA119" s="127" t="s">
        <v>453</v>
      </c>
      <c r="AB119" s="124" t="s">
        <v>58</v>
      </c>
      <c r="AC119" s="121" t="s">
        <v>102</v>
      </c>
      <c r="AD119" s="121" t="s">
        <v>260</v>
      </c>
      <c r="AE119" s="121" t="s">
        <v>144</v>
      </c>
      <c r="AF119" s="121" t="s">
        <v>104</v>
      </c>
      <c r="AG119" s="121" t="s">
        <v>502</v>
      </c>
      <c r="AH119" s="121" t="s">
        <v>490</v>
      </c>
      <c r="AI119" s="121"/>
      <c r="AJ119" s="121"/>
    </row>
    <row r="120" spans="1:36" x14ac:dyDescent="0.25">
      <c r="A120" s="16">
        <v>6</v>
      </c>
      <c r="B120" s="16" t="s">
        <v>773</v>
      </c>
      <c r="C120" s="146" t="s">
        <v>778</v>
      </c>
      <c r="D120" s="10" t="s">
        <v>137</v>
      </c>
      <c r="E120" s="10" t="s">
        <v>213</v>
      </c>
      <c r="F120" s="10" t="s">
        <v>233</v>
      </c>
      <c r="G120" s="10" t="s">
        <v>235</v>
      </c>
      <c r="H120" s="10" t="s">
        <v>164</v>
      </c>
      <c r="I120" s="10" t="s">
        <v>68</v>
      </c>
      <c r="J120" s="10" t="s">
        <v>344</v>
      </c>
      <c r="K120" s="10" t="s">
        <v>266</v>
      </c>
      <c r="L120" s="10" t="s">
        <v>346</v>
      </c>
      <c r="M120" s="10" t="s">
        <v>212</v>
      </c>
      <c r="N120" s="10" t="s">
        <v>136</v>
      </c>
      <c r="O120" s="10" t="s">
        <v>213</v>
      </c>
      <c r="P120" s="10" t="s">
        <v>446</v>
      </c>
      <c r="Q120" s="119">
        <v>-7.5171944444444447</v>
      </c>
      <c r="R120" s="119">
        <v>-63.017472222222224</v>
      </c>
      <c r="S120" s="121" t="s">
        <v>524</v>
      </c>
      <c r="T120" s="121" t="s">
        <v>58</v>
      </c>
      <c r="U120" s="121" t="s">
        <v>58</v>
      </c>
      <c r="V120" s="121" t="s">
        <v>58</v>
      </c>
      <c r="W120" s="124" t="s">
        <v>58</v>
      </c>
      <c r="X120" s="124" t="s">
        <v>58</v>
      </c>
      <c r="Y120" s="124" t="s">
        <v>58</v>
      </c>
      <c r="Z120" s="127" t="s">
        <v>207</v>
      </c>
      <c r="AA120" s="127" t="s">
        <v>453</v>
      </c>
      <c r="AB120" s="124" t="s">
        <v>58</v>
      </c>
      <c r="AC120" s="121" t="s">
        <v>102</v>
      </c>
      <c r="AD120" s="121" t="s">
        <v>260</v>
      </c>
      <c r="AE120" s="121" t="s">
        <v>144</v>
      </c>
      <c r="AF120" s="121" t="s">
        <v>104</v>
      </c>
      <c r="AG120" s="121" t="s">
        <v>506</v>
      </c>
      <c r="AH120" s="121" t="s">
        <v>490</v>
      </c>
      <c r="AI120" s="121"/>
      <c r="AJ120" s="121"/>
    </row>
    <row r="121" spans="1:36" x14ac:dyDescent="0.25">
      <c r="A121" s="16">
        <v>7</v>
      </c>
      <c r="B121" s="16" t="s">
        <v>161</v>
      </c>
      <c r="C121" s="146" t="s">
        <v>778</v>
      </c>
      <c r="D121" s="10" t="s">
        <v>137</v>
      </c>
      <c r="E121" s="10" t="s">
        <v>213</v>
      </c>
      <c r="F121" s="10" t="s">
        <v>162</v>
      </c>
      <c r="G121" s="10" t="s">
        <v>426</v>
      </c>
      <c r="H121" s="10" t="s">
        <v>214</v>
      </c>
      <c r="I121" s="10" t="s">
        <v>68</v>
      </c>
      <c r="J121" s="10" t="s">
        <v>427</v>
      </c>
      <c r="K121" s="10" t="s">
        <v>266</v>
      </c>
      <c r="L121" s="10" t="s">
        <v>346</v>
      </c>
      <c r="M121" s="10" t="s">
        <v>212</v>
      </c>
      <c r="N121" s="10" t="s">
        <v>136</v>
      </c>
      <c r="O121" s="10" t="s">
        <v>213</v>
      </c>
      <c r="P121" s="10" t="s">
        <v>446</v>
      </c>
      <c r="Q121" s="119">
        <v>-3.2168333333333337</v>
      </c>
      <c r="R121" s="119">
        <v>-59.017583333333334</v>
      </c>
      <c r="S121" s="121" t="s">
        <v>524</v>
      </c>
      <c r="T121" s="121" t="s">
        <v>475</v>
      </c>
      <c r="U121" s="121">
        <v>100</v>
      </c>
      <c r="V121" s="121" t="s">
        <v>258</v>
      </c>
      <c r="W121" s="124">
        <v>1</v>
      </c>
      <c r="X121" s="124">
        <v>6</v>
      </c>
      <c r="Y121" s="124">
        <v>600000</v>
      </c>
      <c r="Z121" s="127" t="s">
        <v>207</v>
      </c>
      <c r="AA121" s="127" t="s">
        <v>453</v>
      </c>
      <c r="AB121" s="124" t="s">
        <v>58</v>
      </c>
      <c r="AC121" s="121" t="s">
        <v>102</v>
      </c>
      <c r="AD121" s="121" t="s">
        <v>260</v>
      </c>
      <c r="AE121" s="121" t="s">
        <v>144</v>
      </c>
      <c r="AF121" s="121" t="s">
        <v>104</v>
      </c>
      <c r="AG121" s="121" t="s">
        <v>506</v>
      </c>
      <c r="AH121" s="121" t="s">
        <v>490</v>
      </c>
      <c r="AI121" s="121"/>
      <c r="AJ121" s="121" t="s">
        <v>536</v>
      </c>
    </row>
    <row r="122" spans="1:36" x14ac:dyDescent="0.25">
      <c r="A122" s="16">
        <v>8</v>
      </c>
      <c r="B122" s="16" t="s">
        <v>771</v>
      </c>
      <c r="C122" s="146" t="s">
        <v>778</v>
      </c>
      <c r="D122" s="10" t="s">
        <v>137</v>
      </c>
      <c r="E122" s="10" t="s">
        <v>467</v>
      </c>
      <c r="F122" s="10" t="s">
        <v>168</v>
      </c>
      <c r="G122" s="10" t="s">
        <v>169</v>
      </c>
      <c r="H122" s="10" t="s">
        <v>170</v>
      </c>
      <c r="I122" s="10" t="s">
        <v>145</v>
      </c>
      <c r="J122" s="10"/>
      <c r="K122" s="10" t="s">
        <v>171</v>
      </c>
      <c r="L122" s="10" t="s">
        <v>355</v>
      </c>
      <c r="M122" s="10" t="s">
        <v>362</v>
      </c>
      <c r="N122" s="10" t="s">
        <v>166</v>
      </c>
      <c r="O122" s="10" t="s">
        <v>69</v>
      </c>
      <c r="P122" s="10" t="s">
        <v>446</v>
      </c>
      <c r="Q122" s="119">
        <v>-1.3674722222222222</v>
      </c>
      <c r="R122" s="119">
        <v>-48.384444444444441</v>
      </c>
      <c r="S122" s="121" t="s">
        <v>493</v>
      </c>
      <c r="T122" s="121" t="s">
        <v>475</v>
      </c>
      <c r="U122" s="121">
        <v>10</v>
      </c>
      <c r="V122" s="121" t="s">
        <v>258</v>
      </c>
      <c r="W122" s="124">
        <v>2.5</v>
      </c>
      <c r="X122" s="124">
        <v>21</v>
      </c>
      <c r="Y122" s="124">
        <v>210000</v>
      </c>
      <c r="Z122" s="127" t="s">
        <v>207</v>
      </c>
      <c r="AA122" s="127" t="s">
        <v>273</v>
      </c>
      <c r="AB122" s="124" t="s">
        <v>58</v>
      </c>
      <c r="AC122" s="121" t="s">
        <v>358</v>
      </c>
      <c r="AD122" s="121" t="s">
        <v>386</v>
      </c>
      <c r="AE122" s="121" t="s">
        <v>359</v>
      </c>
      <c r="AF122" s="121" t="s">
        <v>360</v>
      </c>
      <c r="AG122" s="121" t="s">
        <v>506</v>
      </c>
      <c r="AH122" s="121" t="s">
        <v>361</v>
      </c>
      <c r="AI122" s="121"/>
      <c r="AJ122" s="121" t="s">
        <v>727</v>
      </c>
    </row>
    <row r="123" spans="1:36" x14ac:dyDescent="0.25">
      <c r="A123" s="16">
        <v>9</v>
      </c>
      <c r="B123" s="16" t="s">
        <v>767</v>
      </c>
      <c r="C123" s="146" t="s">
        <v>778</v>
      </c>
      <c r="D123" s="10" t="s">
        <v>137</v>
      </c>
      <c r="E123" s="10" t="s">
        <v>213</v>
      </c>
      <c r="F123" s="10" t="s">
        <v>704</v>
      </c>
      <c r="G123" s="10" t="s">
        <v>276</v>
      </c>
      <c r="H123" s="10" t="s">
        <v>130</v>
      </c>
      <c r="I123" s="10" t="s">
        <v>46</v>
      </c>
      <c r="J123" s="10" t="s">
        <v>270</v>
      </c>
      <c r="K123" s="10" t="s">
        <v>266</v>
      </c>
      <c r="L123" s="10" t="s">
        <v>271</v>
      </c>
      <c r="M123" s="10" t="s">
        <v>272</v>
      </c>
      <c r="N123" s="10" t="s">
        <v>136</v>
      </c>
      <c r="O123" s="10" t="s">
        <v>213</v>
      </c>
      <c r="P123" s="10" t="s">
        <v>446</v>
      </c>
      <c r="Q123" s="119">
        <v>-10</v>
      </c>
      <c r="R123" s="119">
        <v>-68.416666666666671</v>
      </c>
      <c r="S123" s="121" t="s">
        <v>499</v>
      </c>
      <c r="T123" s="121" t="s">
        <v>58</v>
      </c>
      <c r="U123" s="121" t="s">
        <v>58</v>
      </c>
      <c r="V123" s="121" t="s">
        <v>58</v>
      </c>
      <c r="W123" s="124" t="s">
        <v>58</v>
      </c>
      <c r="X123" s="124" t="s">
        <v>58</v>
      </c>
      <c r="Y123" s="124" t="s">
        <v>58</v>
      </c>
      <c r="Z123" s="127" t="s">
        <v>462</v>
      </c>
      <c r="AA123" s="127" t="s">
        <v>195</v>
      </c>
      <c r="AB123" s="124" t="s">
        <v>58</v>
      </c>
      <c r="AC123" s="121" t="s">
        <v>102</v>
      </c>
      <c r="AD123" s="121" t="s">
        <v>709</v>
      </c>
      <c r="AE123" s="121" t="s">
        <v>144</v>
      </c>
      <c r="AF123" s="121" t="s">
        <v>275</v>
      </c>
      <c r="AG123" s="121" t="s">
        <v>506</v>
      </c>
      <c r="AH123" s="121" t="s">
        <v>711</v>
      </c>
      <c r="AI123" s="121"/>
      <c r="AJ123" s="121" t="s">
        <v>535</v>
      </c>
    </row>
    <row r="124" spans="1:36" x14ac:dyDescent="0.25">
      <c r="A124" s="16">
        <v>10</v>
      </c>
      <c r="B124" s="16" t="s">
        <v>238</v>
      </c>
      <c r="C124" s="146" t="s">
        <v>778</v>
      </c>
      <c r="D124" s="10" t="s">
        <v>137</v>
      </c>
      <c r="E124" s="10" t="s">
        <v>467</v>
      </c>
      <c r="F124" s="10" t="s">
        <v>138</v>
      </c>
      <c r="G124" s="10" t="s">
        <v>139</v>
      </c>
      <c r="H124" s="10" t="s">
        <v>140</v>
      </c>
      <c r="I124" s="10" t="s">
        <v>46</v>
      </c>
      <c r="J124" s="10" t="s">
        <v>142</v>
      </c>
      <c r="K124" s="10" t="s">
        <v>171</v>
      </c>
      <c r="L124" s="10" t="s">
        <v>388</v>
      </c>
      <c r="M124" s="10" t="s">
        <v>373</v>
      </c>
      <c r="N124" s="10" t="s">
        <v>166</v>
      </c>
      <c r="O124" s="10" t="s">
        <v>69</v>
      </c>
      <c r="P124" s="10" t="s">
        <v>446</v>
      </c>
      <c r="Q124" s="119">
        <v>-9.8501666666666665</v>
      </c>
      <c r="R124" s="119">
        <v>-66.584777777777774</v>
      </c>
      <c r="S124" s="121" t="s">
        <v>493</v>
      </c>
      <c r="T124" s="121" t="s">
        <v>475</v>
      </c>
      <c r="U124" s="121">
        <v>35</v>
      </c>
      <c r="V124" s="121" t="s">
        <v>258</v>
      </c>
      <c r="W124" s="124">
        <v>2.5</v>
      </c>
      <c r="X124" s="124">
        <v>21</v>
      </c>
      <c r="Y124" s="124">
        <v>735000</v>
      </c>
      <c r="Z124" s="127" t="s">
        <v>58</v>
      </c>
      <c r="AA124" s="127" t="s">
        <v>58</v>
      </c>
      <c r="AB124" s="124" t="s">
        <v>58</v>
      </c>
      <c r="AC124" s="121" t="s">
        <v>201</v>
      </c>
      <c r="AD124" s="121" t="s">
        <v>386</v>
      </c>
      <c r="AE124" s="121" t="s">
        <v>153</v>
      </c>
      <c r="AF124" s="121" t="s">
        <v>185</v>
      </c>
      <c r="AG124" s="121" t="s">
        <v>58</v>
      </c>
      <c r="AH124" s="121" t="s">
        <v>490</v>
      </c>
      <c r="AI124" s="121"/>
      <c r="AJ124" s="121"/>
    </row>
    <row r="125" spans="1:36" x14ac:dyDescent="0.25">
      <c r="A125" s="16">
        <v>11</v>
      </c>
      <c r="B125" s="16" t="s">
        <v>238</v>
      </c>
      <c r="C125" s="146" t="s">
        <v>778</v>
      </c>
      <c r="D125" s="10" t="s">
        <v>137</v>
      </c>
      <c r="E125" s="10" t="s">
        <v>467</v>
      </c>
      <c r="F125" s="10" t="s">
        <v>186</v>
      </c>
      <c r="G125" s="10" t="s">
        <v>437</v>
      </c>
      <c r="H125" s="10" t="s">
        <v>187</v>
      </c>
      <c r="I125" s="10" t="s">
        <v>145</v>
      </c>
      <c r="J125" s="10" t="s">
        <v>438</v>
      </c>
      <c r="K125" s="10" t="s">
        <v>673</v>
      </c>
      <c r="L125" s="10" t="s">
        <v>687</v>
      </c>
      <c r="M125" s="10" t="s">
        <v>682</v>
      </c>
      <c r="N125" s="10" t="s">
        <v>166</v>
      </c>
      <c r="O125" s="10" t="s">
        <v>69</v>
      </c>
      <c r="P125" s="10" t="s">
        <v>446</v>
      </c>
      <c r="Q125" s="119">
        <v>-2.4170277777777778</v>
      </c>
      <c r="R125" s="119">
        <v>-48.234666666666669</v>
      </c>
      <c r="S125" s="121" t="s">
        <v>493</v>
      </c>
      <c r="T125" s="121" t="s">
        <v>475</v>
      </c>
      <c r="U125" s="121">
        <v>35</v>
      </c>
      <c r="V125" s="121" t="s">
        <v>258</v>
      </c>
      <c r="W125" s="124">
        <v>2.5</v>
      </c>
      <c r="X125" s="124">
        <v>21</v>
      </c>
      <c r="Y125" s="124">
        <v>735000</v>
      </c>
      <c r="Z125" s="127" t="s">
        <v>207</v>
      </c>
      <c r="AA125" s="127" t="s">
        <v>453</v>
      </c>
      <c r="AB125" s="124" t="s">
        <v>684</v>
      </c>
      <c r="AC125" s="121" t="s">
        <v>102</v>
      </c>
      <c r="AD125" s="121" t="s">
        <v>674</v>
      </c>
      <c r="AE125" s="121" t="s">
        <v>105</v>
      </c>
      <c r="AF125" s="121" t="s">
        <v>675</v>
      </c>
      <c r="AG125" s="121" t="s">
        <v>676</v>
      </c>
      <c r="AH125" s="121" t="s">
        <v>559</v>
      </c>
      <c r="AI125" s="121"/>
      <c r="AJ125" s="121"/>
    </row>
    <row r="126" spans="1:36" x14ac:dyDescent="0.25">
      <c r="A126" s="16">
        <v>12</v>
      </c>
      <c r="B126" s="16" t="s">
        <v>238</v>
      </c>
      <c r="C126" s="146" t="s">
        <v>778</v>
      </c>
      <c r="D126" s="10" t="s">
        <v>137</v>
      </c>
      <c r="E126" s="10" t="s">
        <v>213</v>
      </c>
      <c r="F126" s="10" t="s">
        <v>240</v>
      </c>
      <c r="G126" s="10" t="s">
        <v>439</v>
      </c>
      <c r="H126" s="10" t="s">
        <v>187</v>
      </c>
      <c r="I126" s="10" t="s">
        <v>145</v>
      </c>
      <c r="J126" s="10" t="s">
        <v>438</v>
      </c>
      <c r="K126" s="10" t="s">
        <v>266</v>
      </c>
      <c r="L126" s="10" t="s">
        <v>680</v>
      </c>
      <c r="M126" s="10" t="s">
        <v>678</v>
      </c>
      <c r="N126" s="10" t="s">
        <v>136</v>
      </c>
      <c r="O126" s="10" t="s">
        <v>213</v>
      </c>
      <c r="P126" s="10" t="s">
        <v>446</v>
      </c>
      <c r="Q126" s="119">
        <v>-2.4170277777777778</v>
      </c>
      <c r="R126" s="119">
        <v>-48.234666666666669</v>
      </c>
      <c r="S126" s="121" t="s">
        <v>493</v>
      </c>
      <c r="T126" s="121" t="s">
        <v>475</v>
      </c>
      <c r="U126" s="121">
        <v>515</v>
      </c>
      <c r="V126" s="121" t="s">
        <v>258</v>
      </c>
      <c r="W126" s="124">
        <v>1</v>
      </c>
      <c r="X126" s="124">
        <v>6</v>
      </c>
      <c r="Y126" s="124">
        <v>3090000</v>
      </c>
      <c r="Z126" s="127" t="s">
        <v>433</v>
      </c>
      <c r="AA126" s="127" t="s">
        <v>679</v>
      </c>
      <c r="AB126" s="124" t="s">
        <v>686</v>
      </c>
      <c r="AC126" s="121" t="s">
        <v>102</v>
      </c>
      <c r="AD126" s="121" t="s">
        <v>674</v>
      </c>
      <c r="AE126" s="121" t="s">
        <v>105</v>
      </c>
      <c r="AF126" s="121" t="s">
        <v>675</v>
      </c>
      <c r="AG126" s="121" t="s">
        <v>676</v>
      </c>
      <c r="AH126" s="121" t="s">
        <v>559</v>
      </c>
      <c r="AI126" s="121"/>
      <c r="AJ126" s="121"/>
    </row>
    <row r="127" spans="1:36" x14ac:dyDescent="0.25">
      <c r="A127" s="16">
        <v>13</v>
      </c>
      <c r="B127" s="16" t="s">
        <v>234</v>
      </c>
      <c r="C127" s="146" t="s">
        <v>778</v>
      </c>
      <c r="D127" s="10" t="s">
        <v>137</v>
      </c>
      <c r="E127" s="10" t="s">
        <v>213</v>
      </c>
      <c r="F127" s="10" t="s">
        <v>219</v>
      </c>
      <c r="G127" s="10" t="s">
        <v>220</v>
      </c>
      <c r="H127" s="10" t="s">
        <v>221</v>
      </c>
      <c r="I127" s="10" t="s">
        <v>68</v>
      </c>
      <c r="J127" s="10" t="s">
        <v>436</v>
      </c>
      <c r="K127" s="10" t="s">
        <v>266</v>
      </c>
      <c r="L127" s="10" t="s">
        <v>346</v>
      </c>
      <c r="M127" s="10" t="s">
        <v>225</v>
      </c>
      <c r="N127" s="10" t="s">
        <v>136</v>
      </c>
      <c r="O127" s="10" t="s">
        <v>213</v>
      </c>
      <c r="P127" s="10" t="s">
        <v>446</v>
      </c>
      <c r="Q127" s="119">
        <v>-2.2014444444444448</v>
      </c>
      <c r="R127" s="119">
        <v>-60.000555555555557</v>
      </c>
      <c r="S127" s="121" t="s">
        <v>524</v>
      </c>
      <c r="T127" s="121" t="s">
        <v>476</v>
      </c>
      <c r="U127" s="121">
        <v>65</v>
      </c>
      <c r="V127" s="121" t="s">
        <v>258</v>
      </c>
      <c r="W127" s="124">
        <v>1</v>
      </c>
      <c r="X127" s="124">
        <v>6</v>
      </c>
      <c r="Y127" s="124">
        <v>390000</v>
      </c>
      <c r="Z127" s="127" t="s">
        <v>207</v>
      </c>
      <c r="AA127" s="127" t="s">
        <v>453</v>
      </c>
      <c r="AB127" s="124" t="s">
        <v>58</v>
      </c>
      <c r="AC127" s="121" t="s">
        <v>102</v>
      </c>
      <c r="AD127" s="121" t="s">
        <v>260</v>
      </c>
      <c r="AE127" s="121" t="s">
        <v>144</v>
      </c>
      <c r="AF127" s="121" t="s">
        <v>104</v>
      </c>
      <c r="AG127" s="121" t="s">
        <v>506</v>
      </c>
      <c r="AH127" s="121" t="s">
        <v>490</v>
      </c>
      <c r="AI127" s="121"/>
      <c r="AJ127" s="121" t="s">
        <v>536</v>
      </c>
    </row>
    <row r="128" spans="1:36" x14ac:dyDescent="0.25">
      <c r="A128" s="16">
        <v>14</v>
      </c>
      <c r="B128" s="16" t="s">
        <v>156</v>
      </c>
      <c r="C128" s="146" t="s">
        <v>778</v>
      </c>
      <c r="D128" s="10" t="s">
        <v>137</v>
      </c>
      <c r="E128" s="10" t="s">
        <v>213</v>
      </c>
      <c r="F128" s="10" t="s">
        <v>158</v>
      </c>
      <c r="G128" s="10" t="s">
        <v>210</v>
      </c>
      <c r="H128" s="10" t="s">
        <v>211</v>
      </c>
      <c r="I128" s="10" t="s">
        <v>68</v>
      </c>
      <c r="J128" s="10" t="s">
        <v>425</v>
      </c>
      <c r="K128" s="10" t="s">
        <v>266</v>
      </c>
      <c r="L128" s="10" t="s">
        <v>346</v>
      </c>
      <c r="M128" s="10" t="s">
        <v>212</v>
      </c>
      <c r="N128" s="10" t="s">
        <v>136</v>
      </c>
      <c r="O128" s="10" t="s">
        <v>213</v>
      </c>
      <c r="P128" s="10" t="s">
        <v>446</v>
      </c>
      <c r="Q128" s="119">
        <v>-3.134811111111111</v>
      </c>
      <c r="R128" s="119">
        <v>-59.984983333333332</v>
      </c>
      <c r="S128" s="121" t="s">
        <v>524</v>
      </c>
      <c r="T128" s="121" t="s">
        <v>58</v>
      </c>
      <c r="U128" s="121" t="s">
        <v>58</v>
      </c>
      <c r="V128" s="121" t="s">
        <v>58</v>
      </c>
      <c r="W128" s="124" t="s">
        <v>58</v>
      </c>
      <c r="X128" s="124" t="s">
        <v>58</v>
      </c>
      <c r="Y128" s="124" t="s">
        <v>58</v>
      </c>
      <c r="Z128" s="127" t="s">
        <v>58</v>
      </c>
      <c r="AA128" s="127" t="s">
        <v>58</v>
      </c>
      <c r="AB128" s="124" t="s">
        <v>58</v>
      </c>
      <c r="AC128" s="121" t="s">
        <v>102</v>
      </c>
      <c r="AD128" s="121" t="s">
        <v>260</v>
      </c>
      <c r="AE128" s="121" t="s">
        <v>144</v>
      </c>
      <c r="AF128" s="121" t="s">
        <v>104</v>
      </c>
      <c r="AG128" s="121" t="s">
        <v>506</v>
      </c>
      <c r="AH128" s="121" t="s">
        <v>490</v>
      </c>
      <c r="AI128" s="121"/>
      <c r="AJ128" s="12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Referências Elo 3</vt:lpstr>
      <vt:lpstr>ELO 3</vt:lpstr>
      <vt:lpstr>Input_SIG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IDESAM</dc:creator>
  <cp:lastModifiedBy>USUARIO</cp:lastModifiedBy>
  <cp:lastPrinted>2017-09-25T22:45:15Z</cp:lastPrinted>
  <dcterms:created xsi:type="dcterms:W3CDTF">2017-09-05T22:20:33Z</dcterms:created>
  <dcterms:modified xsi:type="dcterms:W3CDTF">2023-05-10T11:55:26Z</dcterms:modified>
</cp:coreProperties>
</file>